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872"/>
  </bookViews>
  <sheets>
    <sheet name="Response sheet" sheetId="165" r:id="rId1"/>
    <sheet name="1.1.2" sheetId="1" r:id="rId2"/>
    <sheet name="1.2.1" sheetId="2" r:id="rId3"/>
    <sheet name="1.2.2" sheetId="4" r:id="rId4"/>
    <sheet name="1.3.2&amp;1.3.3" sheetId="103" r:id="rId5"/>
    <sheet name="1.3.4" sheetId="5" r:id="rId6"/>
    <sheet name="1.4.1" sheetId="7" r:id="rId7"/>
    <sheet name="1.4.2" sheetId="10" r:id="rId8"/>
    <sheet name="2.1.1" sheetId="11" r:id="rId9"/>
    <sheet name="2.1.2" sheetId="12" r:id="rId10"/>
    <sheet name="2.1.3" sheetId="105" r:id="rId11"/>
    <sheet name="2.2.1" sheetId="106" r:id="rId12"/>
    <sheet name="2.2.2" sheetId="107" r:id="rId13"/>
    <sheet name="2.3.2" sheetId="108" r:id="rId14"/>
    <sheet name="2.3.4" sheetId="109" r:id="rId15"/>
    <sheet name="2.4.1" sheetId="110" r:id="rId16"/>
    <sheet name="2.4.2" sheetId="112" r:id="rId17"/>
    <sheet name="2.4.3" sheetId="113" r:id="rId18"/>
    <sheet name="2.4.4" sheetId="114" r:id="rId19"/>
    <sheet name="2.4.5" sheetId="115" r:id="rId20"/>
    <sheet name="2.5.4" sheetId="116" r:id="rId21"/>
    <sheet name="2.6.2" sheetId="117" r:id="rId22"/>
    <sheet name="2.7.1" sheetId="118" r:id="rId23"/>
    <sheet name="3.1.1" sheetId="119" r:id="rId24"/>
    <sheet name="3.1.2" sheetId="120" r:id="rId25"/>
    <sheet name="3.1.4" sheetId="121" r:id="rId26"/>
    <sheet name="3.2.2" sheetId="122" r:id="rId27"/>
    <sheet name="3.3.1" sheetId="123" r:id="rId28"/>
    <sheet name="3.3.2" sheetId="124" r:id="rId29"/>
    <sheet name="3.3.3" sheetId="125" r:id="rId30"/>
    <sheet name="3.3.4" sheetId="126" r:id="rId31"/>
    <sheet name="merged alternate 3.4.1&amp;3.4.2" sheetId="162" r:id="rId32"/>
    <sheet name="3.5.1" sheetId="129" r:id="rId33"/>
    <sheet name="3.5.2" sheetId="130" r:id="rId34"/>
    <sheet name="4.1.4" sheetId="131" r:id="rId35"/>
    <sheet name="4.2.2" sheetId="132" r:id="rId36"/>
    <sheet name="4.2.3" sheetId="133" r:id="rId37"/>
    <sheet name="4.3.3" sheetId="134" r:id="rId38"/>
    <sheet name="4.3.4" sheetId="135" r:id="rId39"/>
    <sheet name="4.3.6" sheetId="136" r:id="rId40"/>
    <sheet name="4.4.1" sheetId="137" r:id="rId41"/>
    <sheet name="4.4.3" sheetId="138" r:id="rId42"/>
    <sheet name="4.5.1" sheetId="139" r:id="rId43"/>
    <sheet name="5.1.1" sheetId="140" r:id="rId44"/>
    <sheet name="5.1.2" sheetId="141" r:id="rId45"/>
    <sheet name="5.1.3" sheetId="142" r:id="rId46"/>
    <sheet name="5.1.5" sheetId="143" r:id="rId47"/>
    <sheet name="5.2.1" sheetId="144" r:id="rId48"/>
    <sheet name="5.2.2" sheetId="145" r:id="rId49"/>
    <sheet name="5.2.3" sheetId="146" r:id="rId50"/>
    <sheet name="5.3.1" sheetId="147" r:id="rId51"/>
    <sheet name="5.3.3" sheetId="148" r:id="rId52"/>
    <sheet name="6.2.2" sheetId="149" r:id="rId53"/>
    <sheet name="6.3.2" sheetId="150" r:id="rId54"/>
    <sheet name="6.3.3" sheetId="151" r:id="rId55"/>
    <sheet name="6.3.4" sheetId="152" r:id="rId56"/>
    <sheet name="6.4.3" sheetId="153" r:id="rId57"/>
    <sheet name="6.5.2" sheetId="154" r:id="rId58"/>
    <sheet name="6.5.3" sheetId="155" r:id="rId59"/>
    <sheet name="7.1.1" sheetId="156" r:id="rId60"/>
    <sheet name="7.13" sheetId="157" r:id="rId61"/>
    <sheet name="7.1.5" sheetId="158" r:id="rId62"/>
    <sheet name="7.1.6" sheetId="159" r:id="rId63"/>
    <sheet name="7.1.7" sheetId="160" r:id="rId64"/>
    <sheet name="7.1.9" sheetId="161" r:id="rId65"/>
    <sheet name="Extended-1.1" sheetId="164" r:id="rId66"/>
    <sheet name="Extended-1.2" sheetId="166" r:id="rId67"/>
    <sheet name="Extended-2.1" sheetId="167" r:id="rId68"/>
    <sheet name="Extended-2.2" sheetId="169" r:id="rId69"/>
    <sheet name="Extended-3.1" sheetId="168" r:id="rId70"/>
    <sheet name="Extended-3.2" sheetId="170" r:id="rId71"/>
    <sheet name="Extended-4.1" sheetId="171" r:id="rId72"/>
    <sheet name="Extended-4.2" sheetId="173" r:id="rId73"/>
    <sheet name="Part B 1" sheetId="174" r:id="rId74"/>
  </sheets>
  <definedNames>
    <definedName name="_GoBack" localSheetId="27">'3.3.1'!$G$3</definedName>
    <definedName name="_Hlk526834499" localSheetId="41">'4.4.3'!$E$2</definedName>
  </definedNames>
  <calcPr calcId="152511"/>
</workbook>
</file>

<file path=xl/calcChain.xml><?xml version="1.0" encoding="utf-8"?>
<calcChain xmlns="http://schemas.openxmlformats.org/spreadsheetml/2006/main">
  <c r="G329" i="125" l="1"/>
  <c r="G328" i="125"/>
  <c r="G327" i="125"/>
  <c r="G326" i="125"/>
  <c r="G325" i="125"/>
  <c r="G323" i="125"/>
  <c r="G322" i="125"/>
  <c r="G321" i="125"/>
  <c r="G319" i="125"/>
  <c r="G315" i="125"/>
  <c r="G314" i="125"/>
  <c r="G312" i="125"/>
  <c r="G310" i="125"/>
  <c r="G309" i="125"/>
  <c r="G306" i="125"/>
  <c r="G305" i="125"/>
  <c r="G304" i="125"/>
  <c r="G303" i="125"/>
  <c r="G302" i="125"/>
  <c r="G301" i="125"/>
  <c r="G300" i="125"/>
  <c r="G298" i="125"/>
  <c r="G297" i="125"/>
  <c r="G296" i="125"/>
  <c r="G294" i="125"/>
  <c r="G293" i="125"/>
  <c r="G292" i="125"/>
  <c r="G291" i="125"/>
  <c r="G287" i="125"/>
  <c r="G276" i="125"/>
  <c r="G274" i="125"/>
  <c r="G272" i="125"/>
  <c r="G271" i="125"/>
  <c r="G258" i="125"/>
  <c r="G253" i="125"/>
  <c r="G250" i="125"/>
  <c r="G249" i="125"/>
  <c r="G248" i="125"/>
  <c r="G247" i="125"/>
  <c r="G246" i="125"/>
  <c r="G245" i="125"/>
  <c r="G244" i="125"/>
  <c r="G243" i="125"/>
  <c r="G241" i="125"/>
  <c r="G240" i="125"/>
  <c r="G238" i="125"/>
  <c r="G236" i="125"/>
  <c r="G232" i="125"/>
  <c r="G229" i="125"/>
  <c r="G228" i="125"/>
  <c r="G227" i="125"/>
  <c r="G225" i="125"/>
  <c r="G218" i="125"/>
  <c r="G212" i="125"/>
  <c r="G203" i="125"/>
  <c r="G202" i="125"/>
  <c r="G201" i="125"/>
  <c r="G198" i="125"/>
  <c r="G196" i="125"/>
  <c r="G190" i="125"/>
  <c r="G189" i="125"/>
  <c r="G188" i="125"/>
  <c r="G187" i="125"/>
  <c r="G186" i="125"/>
  <c r="G183" i="125"/>
  <c r="G182" i="125"/>
  <c r="G179" i="125"/>
  <c r="G178" i="125"/>
  <c r="G177" i="125"/>
  <c r="G176" i="125"/>
  <c r="G175" i="125"/>
  <c r="G174" i="125"/>
  <c r="G173" i="125"/>
  <c r="G172" i="125"/>
  <c r="G165" i="125"/>
  <c r="G161" i="125"/>
  <c r="G160" i="125"/>
  <c r="G158" i="125"/>
  <c r="G157" i="125"/>
  <c r="G155" i="125"/>
  <c r="G139" i="125"/>
  <c r="G134" i="125"/>
  <c r="G128" i="125"/>
  <c r="G122" i="125"/>
  <c r="G121" i="125"/>
  <c r="G120" i="125"/>
  <c r="G119" i="125"/>
  <c r="G118" i="125"/>
  <c r="G117" i="125"/>
  <c r="G116" i="125"/>
  <c r="G115" i="125"/>
  <c r="G113" i="125"/>
  <c r="G111" i="125"/>
  <c r="G108" i="125"/>
  <c r="G105" i="125"/>
  <c r="G100" i="125"/>
  <c r="G99" i="125"/>
  <c r="G85" i="125"/>
  <c r="G83" i="125"/>
  <c r="G82" i="125"/>
  <c r="G77" i="125"/>
  <c r="G73" i="125"/>
  <c r="G72" i="125"/>
  <c r="G69" i="125"/>
  <c r="G68" i="125"/>
  <c r="G66" i="125"/>
  <c r="G62" i="125"/>
  <c r="G60" i="125"/>
  <c r="G59" i="125"/>
  <c r="G58" i="125"/>
  <c r="G57" i="125"/>
  <c r="G56" i="125"/>
  <c r="G54" i="125"/>
  <c r="G53" i="125"/>
  <c r="G51" i="125"/>
  <c r="G48" i="125"/>
  <c r="G30" i="125"/>
  <c r="G26" i="125"/>
  <c r="G25" i="125"/>
  <c r="G24" i="125"/>
  <c r="G23" i="125"/>
  <c r="G22" i="125"/>
  <c r="G21" i="125"/>
  <c r="G20" i="125"/>
  <c r="G19" i="125"/>
  <c r="G18" i="125"/>
  <c r="G15" i="125"/>
  <c r="G13" i="125"/>
  <c r="G10" i="125"/>
  <c r="F5" i="144" l="1"/>
</calcChain>
</file>

<file path=xl/sharedStrings.xml><?xml version="1.0" encoding="utf-8"?>
<sst xmlns="http://schemas.openxmlformats.org/spreadsheetml/2006/main" count="12726" uniqueCount="5091">
  <si>
    <t xml:space="preserve">Year of offering </t>
  </si>
  <si>
    <t>Course Code</t>
  </si>
  <si>
    <t>Year</t>
  </si>
  <si>
    <t>Number of students admitted from the reserved category</t>
  </si>
  <si>
    <t>SC</t>
  </si>
  <si>
    <t>ST</t>
  </si>
  <si>
    <t>OBC</t>
  </si>
  <si>
    <t>Name of the teacher</t>
  </si>
  <si>
    <t xml:space="preserve">Designation </t>
  </si>
  <si>
    <t>Name of the student</t>
  </si>
  <si>
    <t>Year of Award</t>
  </si>
  <si>
    <t>Name of the Department</t>
  </si>
  <si>
    <t>Department of Principal Investigator</t>
  </si>
  <si>
    <t>Duration of the project</t>
  </si>
  <si>
    <t>Link to the Activity report on the website</t>
  </si>
  <si>
    <t>Year of registration of the scholar</t>
  </si>
  <si>
    <t>Title of the thesis</t>
  </si>
  <si>
    <t>Department of the teacher</t>
  </si>
  <si>
    <t>Year of publication</t>
  </si>
  <si>
    <t>Title of the paper</t>
  </si>
  <si>
    <t>Title of the proceedings of the conference</t>
  </si>
  <si>
    <t>Name of the conference</t>
  </si>
  <si>
    <t>National / international</t>
  </si>
  <si>
    <t>Name of the publisher</t>
  </si>
  <si>
    <t>Name of the activity</t>
  </si>
  <si>
    <t>Number of students participated in such activities</t>
  </si>
  <si>
    <t>Duration</t>
  </si>
  <si>
    <t>Number of students enrolled</t>
  </si>
  <si>
    <t>Number of participants</t>
  </si>
  <si>
    <t>Number of students enrolled in the year</t>
  </si>
  <si>
    <t>No. of times offered during the same year</t>
  </si>
  <si>
    <t>Email ID</t>
  </si>
  <si>
    <t>Gender</t>
  </si>
  <si>
    <t>Mobile Number</t>
  </si>
  <si>
    <t>Year of joining</t>
  </si>
  <si>
    <t>Year 2</t>
  </si>
  <si>
    <t>Year 3</t>
  </si>
  <si>
    <t>Year 4</t>
  </si>
  <si>
    <t>Year 5</t>
  </si>
  <si>
    <t>Category</t>
  </si>
  <si>
    <t>Programme name</t>
  </si>
  <si>
    <t>Link of the recognition in UGC enlistment of the Journal</t>
  </si>
  <si>
    <t xml:space="preserve">1.1.2 Percentage of fulltime teachers participating in BoS/Academic Council of universities during the last five years (5) </t>
  </si>
  <si>
    <t>No. of fulltime teachers participating in BoS of universities</t>
  </si>
  <si>
    <t>No. of fulltime teachers participating in Academic Council of universities</t>
  </si>
  <si>
    <t>Total number of teachers</t>
  </si>
  <si>
    <t>Key Indicator – 1.2 Academic Flexibility (30)</t>
  </si>
  <si>
    <t>1.2.1 (QnM)Percentage of courses where interdisciplinary/trans-disciplinary training/postings are built in the programs offered by the Institution during the last five years (15)</t>
  </si>
  <si>
    <t>Name of the programe</t>
  </si>
  <si>
    <t>No. of courses where inter/transdisciplinary training/postings were built in the programme</t>
  </si>
  <si>
    <t>1.2.2 Average percentage of students enrolled in subject-related Certificate/Diploma programs/Add-on programs as against the total number of students during the last five years (15)</t>
  </si>
  <si>
    <t>Number of students enrolled in subject-related Certificate/Diploma programs/Add-on programs</t>
  </si>
  <si>
    <t xml:space="preserve">Total number of students enrolled across all the programmes </t>
  </si>
  <si>
    <t>Key Indicator - 1.3 Curriculum Enrichment (30)</t>
  </si>
  <si>
    <t>1.3.2 (QnM) Number of value-added courses imparting transferable and life skills offered during the last five years (10)</t>
  </si>
  <si>
    <t>1.3.3 (QnM) Average percentage of students enrolled in the value-added courses during the last five years (5)</t>
  </si>
  <si>
    <t>Name of the value-added courses (with 15 or more contact hours) offered during the last five years</t>
  </si>
  <si>
    <t>Number of students completing the course in the year</t>
  </si>
  <si>
    <t>Year 1</t>
  </si>
  <si>
    <t>1.3.4 (QnM) Percentage of students undertaking field visits, research projects, industry-internships &amp; community postings (data for the preceding academic year) (10)</t>
  </si>
  <si>
    <t>No. of students undertaking field visits</t>
  </si>
  <si>
    <t>No. of students undertaking research projects</t>
  </si>
  <si>
    <t>No. of students undertaking industry-internships</t>
  </si>
  <si>
    <t>No. of students undertaking community postings</t>
  </si>
  <si>
    <r>
      <t>Total No.</t>
    </r>
    <r>
      <rPr>
        <sz val="12"/>
        <color rgb="FF000000"/>
        <rFont val="Times New Roman"/>
        <family val="1"/>
      </rPr>
      <t xml:space="preserve"> </t>
    </r>
    <r>
      <rPr>
        <b/>
        <sz val="12"/>
        <color rgb="FF000000"/>
        <rFont val="Times New Roman"/>
        <family val="1"/>
      </rPr>
      <t>of students undertaking field visits, research projects, industry-internships &amp; community postings</t>
    </r>
  </si>
  <si>
    <t>Total number of students in the Institution in the preceding academic year</t>
  </si>
  <si>
    <t>Key Indicator - 1.4 Feedback System (20)</t>
  </si>
  <si>
    <r>
      <t>1.4.1</t>
    </r>
    <r>
      <rPr>
        <b/>
        <i/>
        <sz val="12"/>
        <color rgb="FF000000"/>
        <rFont val="Calibri"/>
        <family val="2"/>
        <scheme val="minor"/>
      </rPr>
      <t xml:space="preserve"> </t>
    </r>
    <r>
      <rPr>
        <sz val="12"/>
        <color rgb="FF000000"/>
        <rFont val="Times New Roman"/>
        <family val="1"/>
      </rPr>
      <t>(QnM)</t>
    </r>
    <r>
      <rPr>
        <b/>
        <i/>
        <sz val="12"/>
        <color rgb="FF000000"/>
        <rFont val="Calibri"/>
        <family val="2"/>
        <scheme val="minor"/>
      </rPr>
      <t xml:space="preserve"> </t>
    </r>
    <r>
      <rPr>
        <sz val="12"/>
        <color rgb="FF000000"/>
        <rFont val="Times New Roman"/>
        <family val="1"/>
      </rPr>
      <t>Mechanism in place to collect structured feedback on curricula/syllabi from various stakeholders</t>
    </r>
    <r>
      <rPr>
        <b/>
        <i/>
        <sz val="12"/>
        <color rgb="FF000000"/>
        <rFont val="Times New Roman"/>
        <family val="1"/>
      </rPr>
      <t xml:space="preserve"> </t>
    </r>
    <r>
      <rPr>
        <sz val="12"/>
        <color rgb="FF000000"/>
        <rFont val="Times New Roman"/>
        <family val="1"/>
      </rPr>
      <t>(10)</t>
    </r>
  </si>
  <si>
    <t>Feedback collected from students</t>
  </si>
  <si>
    <t>Feedback collected from teachers</t>
  </si>
  <si>
    <t>Feedback collected from employers</t>
  </si>
  <si>
    <t>Feedback collected from alumni</t>
  </si>
  <si>
    <t>Feedback collected from other professionals</t>
  </si>
  <si>
    <t>Yes</t>
  </si>
  <si>
    <t>No</t>
  </si>
  <si>
    <r>
      <t>1.4.2</t>
    </r>
    <r>
      <rPr>
        <b/>
        <i/>
        <sz val="12"/>
        <color rgb="FF000000"/>
        <rFont val="Calibri"/>
        <family val="2"/>
        <scheme val="minor"/>
      </rPr>
      <t xml:space="preserve"> </t>
    </r>
    <r>
      <rPr>
        <sz val="12"/>
        <color rgb="FF000000"/>
        <rFont val="Times New Roman"/>
        <family val="1"/>
      </rPr>
      <t>(QnM) Feedback on curricula and syllabi obtained from stakeholders is processed in terms of:</t>
    </r>
    <r>
      <rPr>
        <b/>
        <i/>
        <sz val="12"/>
        <color rgb="FF000000"/>
        <rFont val="Times New Roman"/>
        <family val="1"/>
      </rPr>
      <t xml:space="preserve"> </t>
    </r>
    <r>
      <rPr>
        <sz val="12"/>
        <color rgb="FF000000"/>
        <rFont val="Times New Roman"/>
        <family val="1"/>
      </rPr>
      <t>(10)</t>
    </r>
  </si>
  <si>
    <t>Feedback collected, analysed and action-taken on feedback made available on website</t>
  </si>
  <si>
    <t xml:space="preserve">Feedback collected, analysed and action taken on feedback </t>
  </si>
  <si>
    <t>Feedback collected and analysed</t>
  </si>
  <si>
    <t xml:space="preserve">Feedback collected </t>
  </si>
  <si>
    <r>
      <t xml:space="preserve">Criterion II </t>
    </r>
    <r>
      <rPr>
        <b/>
        <sz val="14"/>
        <color rgb="FF000000"/>
        <rFont val="Times New Roman"/>
        <family val="1"/>
      </rPr>
      <t>-Teaching-Learning and Evaluation (300)</t>
    </r>
  </si>
  <si>
    <t>Key Indicator - 2.1 Student Enrolment and Profile (25)</t>
  </si>
  <si>
    <t>2.1.1 (QnM) Average percentage of seats filled against seats reserved for various categories as per applicable reservation policy during the last five years (5)</t>
  </si>
  <si>
    <t>Number of seats earmarked for reserved category as per GOI or State Government rule</t>
  </si>
  <si>
    <t>Others (Specify)</t>
  </si>
  <si>
    <t xml:space="preserve">2.1.2 (QnM) Percentage of seats filled for the various programmes as against the approved intake during the last five years (10) </t>
  </si>
  <si>
    <t>Programme code</t>
  </si>
  <si>
    <t xml:space="preserve">Number of seats of seats sanctioned/available </t>
  </si>
  <si>
    <t>2.1.3 (QnM) Number of students enrolled from other States year-wise during the last five years (10)</t>
  </si>
  <si>
    <t>Year of enrolment</t>
  </si>
  <si>
    <t>Number of students enrolled from the same state</t>
  </si>
  <si>
    <t>Number of students enrolled from other states</t>
  </si>
  <si>
    <t>Link to the relevant document</t>
  </si>
  <si>
    <t>Key Indicator - 2.2 Catering to Student Diversity (35)</t>
  </si>
  <si>
    <t>Measurable criteria followed to identify low performers</t>
  </si>
  <si>
    <t>Measurable criteria followed to identify advanced learners</t>
  </si>
  <si>
    <t>Special programmes organized for low performers / advanced learners as per identified criteria</t>
  </si>
  <si>
    <t>Protocols followed to measure achievements</t>
  </si>
  <si>
    <t>2.2.1 (QnM) The Institution assesses the learning levels of students after admission and organizes special programmes for low performers and advanced learners (15)</t>
  </si>
  <si>
    <r>
      <t>2.2.2 (QnM) Student - full-time teacher ratio</t>
    </r>
    <r>
      <rPr>
        <b/>
        <sz val="12"/>
        <color theme="1"/>
        <rFont val="Times New Roman"/>
        <family val="1"/>
      </rPr>
      <t xml:space="preserve"> </t>
    </r>
    <r>
      <rPr>
        <sz val="12"/>
        <color theme="1"/>
        <rFont val="Times New Roman"/>
        <family val="1"/>
      </rPr>
      <t>(data for the preceding academic year)</t>
    </r>
    <r>
      <rPr>
        <b/>
        <sz val="12"/>
        <color theme="1"/>
        <rFont val="Times New Roman"/>
        <family val="1"/>
      </rPr>
      <t xml:space="preserve"> (</t>
    </r>
    <r>
      <rPr>
        <sz val="12"/>
        <color theme="1"/>
        <rFont val="Times New Roman"/>
        <family val="1"/>
      </rPr>
      <t xml:space="preserve">5) </t>
    </r>
  </si>
  <si>
    <r>
      <t>Number of students enrolled in the Institution</t>
    </r>
    <r>
      <rPr>
        <sz val="11"/>
        <color theme="1"/>
        <rFont val="Times New Roman"/>
        <family val="1"/>
      </rPr>
      <t xml:space="preserve"> (</t>
    </r>
    <r>
      <rPr>
        <b/>
        <sz val="11"/>
        <color theme="1"/>
        <rFont val="Times New Roman"/>
        <family val="1"/>
      </rPr>
      <t>Undergraduates)</t>
    </r>
  </si>
  <si>
    <t xml:space="preserve">Number of students </t>
  </si>
  <si>
    <t>Number of full-time teachers in the Institution</t>
  </si>
  <si>
    <t>Student :Teacher Ratio</t>
  </si>
  <si>
    <t xml:space="preserve">       UG</t>
  </si>
  <si>
    <t xml:space="preserve">      PG</t>
  </si>
  <si>
    <t>Number of students enrolled in the Institution (Postgraduates)</t>
  </si>
  <si>
    <t>Key Indicator – 2.3 Teaching-Learning Process (65)</t>
  </si>
  <si>
    <t xml:space="preserve">2.3.2 (QnM)  Use of clinical skills laboratory and simulation-based learning (15) </t>
  </si>
  <si>
    <t>The Institution has basic clinical skills training models and trainers</t>
  </si>
  <si>
    <t>The Institution has advanced patient simulators for simulation-based learning</t>
  </si>
  <si>
    <t xml:space="preserve">Structured programs are conducted for training and assessment of students </t>
  </si>
  <si>
    <t xml:space="preserve">Training programmes conducted for faculty on the use of clinical skills labs and simulation-based learning </t>
  </si>
  <si>
    <t>2.3.4 (QnM) Student : Mentor ratio (data for the preceding academic year) (10)</t>
  </si>
  <si>
    <t>Number of fulltime teachers/other recognized mentors</t>
  </si>
  <si>
    <t>Number of students assigned to each mentor</t>
  </si>
  <si>
    <t>Mentor: Mentee ratio</t>
  </si>
  <si>
    <t>Key Indicator - 2.4 Teacher Profile and Quality (60)</t>
  </si>
  <si>
    <t xml:space="preserve">2.4.1 (QnM) Average percentage of full-time teachers against sanctioned posts during the last five years (10) </t>
  </si>
  <si>
    <t>Name of the Full-time teacher</t>
  </si>
  <si>
    <t>Designation</t>
  </si>
  <si>
    <t>Name of the department</t>
  </si>
  <si>
    <t>Year of appointment</t>
  </si>
  <si>
    <t>Nature of the sanctioned post</t>
  </si>
  <si>
    <t>2.4.2 (QnM) Average percentage of full-time teachers with PhD, DM/M.Ch/DNB in superspecialties/DSc./DLit/other PG degrees in health sciences (like MD, MS, MDS etc.) for recognition as Ph D guides as per the eligibility criteria stipulated by the regulatory councils during the last five years (15)</t>
  </si>
  <si>
    <r>
      <t>Name of full-time teachers with PhD/DM/M.Ch/DSc/DLit/ DNB in superspecialties/ other PG degrees in health sciences (like MD, MS, MDS etc.)</t>
    </r>
    <r>
      <rPr>
        <sz val="12"/>
        <color rgb="FF000000"/>
        <rFont val="Times New Roman"/>
        <family val="1"/>
      </rPr>
      <t xml:space="preserve"> </t>
    </r>
    <r>
      <rPr>
        <b/>
        <sz val="12"/>
        <color rgb="FF000000"/>
        <rFont val="Times New Roman"/>
        <family val="1"/>
      </rPr>
      <t>for recognition as Ph D guides as per the eligibility criteria stipulated by the Regulatory Councils</t>
    </r>
  </si>
  <si>
    <t>Year of obtaining PhD/DM/M.Ch/</t>
  </si>
  <si>
    <r>
      <t>DSc./DLit/DNB in superspecialties/other PG degrees in health sciences (like MD, MS, MDS etc.)</t>
    </r>
    <r>
      <rPr>
        <sz val="12"/>
        <color rgb="FF000000"/>
        <rFont val="Times New Roman"/>
        <family val="1"/>
      </rPr>
      <t xml:space="preserve"> </t>
    </r>
    <r>
      <rPr>
        <b/>
        <sz val="12"/>
        <color rgb="FF000000"/>
        <rFont val="Times New Roman"/>
        <family val="1"/>
      </rPr>
      <t>for recognition as Ph D guides as per the eligibility criteria stipulated by the Regulatory Councils</t>
    </r>
  </si>
  <si>
    <t>Whether recognised as research guide for PhD</t>
  </si>
  <si>
    <t xml:space="preserve">2.4.3 (QnM) Average teaching experience of full-time teachers (cadre-wise) in number of years (data for the preceding academic year) (10) </t>
  </si>
  <si>
    <t>Number of years of teaching experience</t>
  </si>
  <si>
    <t xml:space="preserve">2.4.4 (QnM) Average percentage of teachers trained for development and delivery of e-contents/e-courses during the last five years (15)  </t>
  </si>
  <si>
    <t xml:space="preserve">Number of teachers trained for development &amp; delivery of e-contents/e-courses     </t>
  </si>
  <si>
    <t>Provide link to a few courses</t>
  </si>
  <si>
    <t>2.4.5 (QnM) Number of fulltime teachers who received awards, recognitions, fellowships for excellence in teaching, student mentoring, scholarships, professional achievements and academic leadership at State/National/International levels from Government/Government-recognized agencies/registered Professional Associations during the last five years (10)</t>
  </si>
  <si>
    <t>Number of teachers who received awards</t>
  </si>
  <si>
    <t>State level awards</t>
  </si>
  <si>
    <t>National level awards</t>
  </si>
  <si>
    <t>International level awards</t>
  </si>
  <si>
    <t>Name of the agency/agencies that awarded</t>
  </si>
  <si>
    <t>Key Indicator - 2.5 Evaluation Process and Reforms (55)</t>
  </si>
  <si>
    <t>2.5.4 (QnM) Opportunities provided to students for mid-course improvement of academic performance (10)</t>
  </si>
  <si>
    <t xml:space="preserve">Timely administration of </t>
  </si>
  <si>
    <t>On time assessment and feedback</t>
  </si>
  <si>
    <t>Makeup assignments/tests</t>
  </si>
  <si>
    <t>Remedial teaching/support</t>
  </si>
  <si>
    <t>Key Indicator – 2.6 Student Performance and Learning Outcome (60)</t>
  </si>
  <si>
    <t xml:space="preserve">2.6.2 (QnM) Trend analysis of the pass percentage of final year students during the last five years (15)  </t>
  </si>
  <si>
    <t xml:space="preserve">Programme name  </t>
  </si>
  <si>
    <t>Number of students who appeared in the final year examination</t>
  </si>
  <si>
    <t>Number of students whopassed in final year examination</t>
  </si>
  <si>
    <r>
      <t>Key Indicator - 2.7 Student Satisfaction Survey</t>
    </r>
    <r>
      <rPr>
        <sz val="14"/>
        <color theme="1"/>
        <rFont val="Times New Roman"/>
        <family val="1"/>
      </rPr>
      <t xml:space="preserve"> </t>
    </r>
    <r>
      <rPr>
        <b/>
        <sz val="14"/>
        <color theme="1"/>
        <rFont val="Times New Roman"/>
        <family val="1"/>
      </rPr>
      <t>(50)</t>
    </r>
  </si>
  <si>
    <t>2.7.1 Online student satisfaction survey regarding teaching learning process (all currently enrolled students).  (50)</t>
  </si>
  <si>
    <t>(Online survey to be conducted and details of the students in the format mentioned below should be uploaded)</t>
  </si>
  <si>
    <t xml:space="preserve">State of Domicile </t>
  </si>
  <si>
    <t>Nationality (if other than Indian)</t>
  </si>
  <si>
    <t>Student Unique Enrolment ID</t>
  </si>
  <si>
    <t>Criterion III – Research, Innovations and Extension (120)</t>
  </si>
  <si>
    <t>Key Indicator - 3.1 Resource Mobilization for Research (20)</t>
  </si>
  <si>
    <t xml:space="preserve">3.1.1 Percentage of fulltime teachers recognized as PG/Ph D research Guides (5)  </t>
  </si>
  <si>
    <t>Number of fulltime teachers recognized as PG/Ph D research guides</t>
  </si>
  <si>
    <t xml:space="preserve">Total number of fulltime teachers in the Institution </t>
  </si>
  <si>
    <t>Percentage of fulltime teachers recognized as PG/Ph D research guides</t>
  </si>
  <si>
    <t xml:space="preserve">3.1.2 (QnM) Average percentage of teachers awarded National/International fellowships/financial support for advanced studies/collaborative research and conference participation during the last five years (5)  </t>
  </si>
  <si>
    <t>Name of the teacher awarded national/International fellowship/financial support</t>
  </si>
  <si>
    <t>Name of the award</t>
  </si>
  <si>
    <t>Awarding agency</t>
  </si>
  <si>
    <t>Name of the Principal Investigator</t>
  </si>
  <si>
    <t>Name of the Funding agency</t>
  </si>
  <si>
    <t>Type (Government/Non-Government)</t>
  </si>
  <si>
    <t>Funds provided (INR in Lakhs)</t>
  </si>
  <si>
    <t xml:space="preserve">Key Indicator - 3.2 Innovation Ecosystem (10) </t>
  </si>
  <si>
    <r>
      <t>3.2.2 (QnM) Number of workshops/seminars conducted on Intellectual Property Rights (IPR), Research methodology, Good Clinical, Laboratory, Pharmacy and Collection  Practices, Research Grant-writing</t>
    </r>
    <r>
      <rPr>
        <b/>
        <i/>
        <sz val="12"/>
        <color rgb="FF000000"/>
        <rFont val="Times New Roman"/>
        <family val="1"/>
      </rPr>
      <t xml:space="preserve"> </t>
    </r>
    <r>
      <rPr>
        <sz val="12"/>
        <color rgb="FF000000"/>
        <rFont val="Times New Roman"/>
        <family val="1"/>
      </rPr>
      <t xml:space="preserve">and Industry-Academia Collaborations during the last five years (5)   </t>
    </r>
  </si>
  <si>
    <r>
      <t>Name of the workshop/ seminar</t>
    </r>
    <r>
      <rPr>
        <b/>
        <sz val="12"/>
        <color theme="1"/>
        <rFont val="Times New Roman"/>
        <family val="1"/>
      </rPr>
      <t xml:space="preserve"> </t>
    </r>
  </si>
  <si>
    <t>Date: From - To</t>
  </si>
  <si>
    <t xml:space="preserve">Key Indicator - 3.3 Research Publications and Awards (20) </t>
  </si>
  <si>
    <t>3.3.1 The institution ensures implementation of its stated Code of Ethics for research. The implementation of the stated Code of Ethics for research is ensured by: (4)</t>
  </si>
  <si>
    <t>There is an institutional ethics committee that oversees implementation of all research projects</t>
  </si>
  <si>
    <t>All research projects including student projects are subjected to institutional ethics committee clearance.</t>
  </si>
  <si>
    <t>The Institution has plagiarism check software based on the institutional policy</t>
  </si>
  <si>
    <t>Norms and guidelines for research ethics and publication guidelines are followed</t>
  </si>
  <si>
    <t>3.3.2 (QnM) Average number of PhD/DM/M.Ch/PG degrees in the respective disciplines awarded under the guidance of the teachers of the Institution during the last five years (4)</t>
  </si>
  <si>
    <t>Name of the PhD/DM/M.Ch/PG scholar</t>
  </si>
  <si>
    <t>Name of the guide</t>
  </si>
  <si>
    <t>Year of award of PhD/DM/M.Ch/PG degree</t>
  </si>
  <si>
    <r>
      <t>3.3.3 Average n</t>
    </r>
    <r>
      <rPr>
        <sz val="12"/>
        <color rgb="FF000000"/>
        <rFont val="Times New Roman"/>
        <family val="1"/>
      </rPr>
      <t>umber of research papers published per teacher in the approved list of Journals notified on the UGC website/Scopus/Web of Science/PubMed during the last five years (8)</t>
    </r>
  </si>
  <si>
    <t>Name/s of the author/s</t>
  </si>
  <si>
    <t>Name of the journal</t>
  </si>
  <si>
    <t>ISSN number</t>
  </si>
  <si>
    <t>Name of the indexing database</t>
  </si>
  <si>
    <t>3.3.4 Average number of books / chapters in edited volumes/books published and papers published in national/international conference-proceedings per teacher during the last five years (4)</t>
  </si>
  <si>
    <t>Title of the book/chapter  published</t>
  </si>
  <si>
    <t>ISBN/ISSN number of the proceedings</t>
  </si>
  <si>
    <t>Affiliating Institute at the time of publication</t>
  </si>
  <si>
    <t>Organising unit/ agency/ collaborating agency</t>
  </si>
  <si>
    <r>
      <t xml:space="preserve">Key Indicator - 3.5 Collaboration </t>
    </r>
    <r>
      <rPr>
        <sz val="14"/>
        <color theme="1"/>
        <rFont val="Times New Roman"/>
        <family val="1"/>
      </rPr>
      <t>(</t>
    </r>
    <r>
      <rPr>
        <b/>
        <sz val="14"/>
        <color theme="1"/>
        <rFont val="Times New Roman"/>
        <family val="1"/>
      </rPr>
      <t>20</t>
    </r>
    <r>
      <rPr>
        <sz val="14"/>
        <color theme="1"/>
        <rFont val="Times New Roman"/>
        <family val="1"/>
      </rPr>
      <t>)</t>
    </r>
  </si>
  <si>
    <t>3.5.1 QnM) Average number of Collaborative activities for research, faculty exchange, student exchange, industry-internship etc. per year for the last five years (10)</t>
  </si>
  <si>
    <t>Year of collaboration</t>
  </si>
  <si>
    <t>Title of the Collaborative activity</t>
  </si>
  <si>
    <t>Name of the collaborating agency with contact details</t>
  </si>
  <si>
    <t xml:space="preserve">Names of the participants </t>
  </si>
  <si>
    <t>Source of financial support</t>
  </si>
  <si>
    <t>Nature of the activity</t>
  </si>
  <si>
    <t>3.5.2 (QnM) Average number of functional MoUs/linkages with institutions/industries in India and abroad for academics, clinical training, internship, on the job training, project work, student/faculty exchange, collaborative research programmes etc. during the last five years (10)</t>
  </si>
  <si>
    <t>Year of commencement of the MoU/ linkage</t>
  </si>
  <si>
    <t xml:space="preserve">Title of the MoU/Linkage </t>
  </si>
  <si>
    <t>Name of the partnering institution/ industry /research lab/corporate house with contact details</t>
  </si>
  <si>
    <t xml:space="preserve">Duration </t>
  </si>
  <si>
    <t>(From-To)</t>
  </si>
  <si>
    <t>List the actual activities under each MoU/Linkage</t>
  </si>
  <si>
    <t>Number of students/teachers participated under the MoUs</t>
  </si>
  <si>
    <t>Criterion IV – Infrastructure and Learning Resources (100)</t>
  </si>
  <si>
    <t>Key Indicator - 4.1 Physical Facilities (10)</t>
  </si>
  <si>
    <t>4.1.4 (QnM) Average percentage of budget allocation excluding salary for infrastructure development and augmentation during the last five years (5)</t>
  </si>
  <si>
    <t>Budget allocated for infrastructure development (INR Lakhs)</t>
  </si>
  <si>
    <t>Budget allocated for infrastructure augmentation (INR Lakhs)</t>
  </si>
  <si>
    <t>Key Indicator - 4.2 Clinical and Laboratory Learning Resources (20)</t>
  </si>
  <si>
    <t>4.2.2 (QnM) Average number of patients per year treated as outpatients and inpatients in the teaching hospital for the last five years (7)</t>
  </si>
  <si>
    <t>Number of outpatients treated</t>
  </si>
  <si>
    <t>Student: Patient ratio</t>
  </si>
  <si>
    <t>Number of inpatients treated</t>
  </si>
  <si>
    <t>4.2.3 (QnM) Availability of infrastructure for community-based learning; (6)</t>
  </si>
  <si>
    <t>Attached satellite Primary Health Center</t>
  </si>
  <si>
    <t>Attached Rural Health Center(s) for training of students</t>
  </si>
  <si>
    <t>Residential facility for students/trainees in the Health Center(s)</t>
  </si>
  <si>
    <t>Key Indicator - 4.3 Library as a Learning Resource (20)</t>
  </si>
  <si>
    <t>4.3.3 (QnM) Does the institution have an e-Library with membership/registration for the following: (3)</t>
  </si>
  <si>
    <t>1. e – journals/e-books consortia</t>
  </si>
  <si>
    <t>2. e-ShodhSindhu</t>
  </si>
  <si>
    <t xml:space="preserve">3. Shodhganga                                               </t>
  </si>
  <si>
    <t>4. SWAYAM</t>
  </si>
  <si>
    <t>5. Discipline-specific databases</t>
  </si>
  <si>
    <t>Name of service with membership/registration</t>
  </si>
  <si>
    <t>Full text access</t>
  </si>
  <si>
    <t>Validity period</t>
  </si>
  <si>
    <t>Whether remote access provided</t>
  </si>
  <si>
    <t>Web link of remote access</t>
  </si>
  <si>
    <t>4.3.4 (QnM) Average annual expenditure for the purchase of books and journals (including e-resources) during the last five years (5)</t>
  </si>
  <si>
    <t>Expenditure on the purchase of books (INR in lakhs).</t>
  </si>
  <si>
    <t>Expenditure on the purchase of journals (INR in Lakhs)</t>
  </si>
  <si>
    <r>
      <t xml:space="preserve">Expenditure on subscription to e-journals and other e-resources </t>
    </r>
    <r>
      <rPr>
        <b/>
        <sz val="12"/>
        <color theme="1"/>
        <rFont val="Times New Roman"/>
        <family val="1"/>
      </rPr>
      <t>(INR in Lakhs).</t>
    </r>
    <r>
      <rPr>
        <b/>
        <sz val="12"/>
        <color rgb="FF000000"/>
        <rFont val="Times New Roman"/>
        <family val="1"/>
      </rPr>
      <t xml:space="preserve">  </t>
    </r>
  </si>
  <si>
    <t>4.3.6 (QnM) E-content resources used by teachers: (3)</t>
  </si>
  <si>
    <t>E-content resources used by teachers:</t>
  </si>
  <si>
    <t>1.  e-PG-Pathshala</t>
  </si>
  <si>
    <t>2. Career Education Center (CEC) (Undergraduate)</t>
  </si>
  <si>
    <t>3. SWAYAM</t>
  </si>
  <si>
    <t>4. Other MOOCs platforms</t>
  </si>
  <si>
    <t>5. NPTEL/NMEICT</t>
  </si>
  <si>
    <t>6. Institutional LMS</t>
  </si>
  <si>
    <t xml:space="preserve">Name of the teacher </t>
  </si>
  <si>
    <t xml:space="preserve">Name of the module </t>
  </si>
  <si>
    <t xml:space="preserve">Platform on which module is developed </t>
  </si>
  <si>
    <t>Date of launching e- content</t>
  </si>
  <si>
    <t>Key Indicator - 4.4 IT Infrastructure (20)</t>
  </si>
  <si>
    <t>4.4.1 (QnM) Percentage of classrooms and seminar halls with ICT- enabled facilities (data for the preceding academic year) (7)</t>
  </si>
  <si>
    <t>Number of classrooms and seminar halls with LCD only</t>
  </si>
  <si>
    <r>
      <t>Number of classrooms and seminar halls with LCD</t>
    </r>
    <r>
      <rPr>
        <b/>
        <i/>
        <sz val="12"/>
        <color rgb="FF000000"/>
        <rFont val="Times New Roman"/>
        <family val="1"/>
      </rPr>
      <t xml:space="preserve"> </t>
    </r>
    <r>
      <rPr>
        <b/>
        <sz val="12"/>
        <color rgb="FF000000"/>
        <rFont val="Times New Roman"/>
        <family val="1"/>
      </rPr>
      <t>and</t>
    </r>
    <r>
      <rPr>
        <b/>
        <i/>
        <sz val="12"/>
        <color rgb="FF000000"/>
        <rFont val="Times New Roman"/>
        <family val="1"/>
      </rPr>
      <t xml:space="preserve"> </t>
    </r>
    <r>
      <rPr>
        <b/>
        <sz val="12"/>
        <color rgb="FF000000"/>
        <rFont val="Times New Roman"/>
        <family val="1"/>
      </rPr>
      <t>Wi-Fi / LAN facilities</t>
    </r>
  </si>
  <si>
    <r>
      <t>Number of classrooms and seminar halls with LCD, smart board and</t>
    </r>
    <r>
      <rPr>
        <b/>
        <i/>
        <sz val="12"/>
        <color rgb="FF000000"/>
        <rFont val="Times New Roman"/>
        <family val="1"/>
      </rPr>
      <t xml:space="preserve"> </t>
    </r>
    <r>
      <rPr>
        <b/>
        <sz val="12"/>
        <color rgb="FF000000"/>
        <rFont val="Times New Roman"/>
        <family val="1"/>
      </rPr>
      <t>Wi-Fi / LAN facilities</t>
    </r>
  </si>
  <si>
    <t>Number of classrooms and seminar halls with LCD, smart board, Wi-Fi / LAN, audio video recording facilities and any other mobile technology</t>
  </si>
  <si>
    <t>Total number of classrooms and seminar halls</t>
  </si>
  <si>
    <r>
      <t xml:space="preserve">4.4.3 (QnM) </t>
    </r>
    <r>
      <rPr>
        <sz val="12"/>
        <color rgb="FF000000"/>
        <rFont val="Times New Roman"/>
        <family val="1"/>
      </rPr>
      <t>Available bandwidth of internet connection in the Institution (Leased line) (7)</t>
    </r>
  </si>
  <si>
    <t>≥1 GBPS</t>
  </si>
  <si>
    <t>500 MBPS - 1 GBPS</t>
  </si>
  <si>
    <t>250 MBPS - 500 MBPS</t>
  </si>
  <si>
    <t>50 MBPS - 250 MBPS</t>
  </si>
  <si>
    <t>&lt;50 MBPS</t>
  </si>
  <si>
    <t>Key Indicator - 4.5 Maintenance of Campus Infrastructure (20)</t>
  </si>
  <si>
    <t>4.5.1 (QnM) Average expenditure incurred on maintenance of physical facilities and academic support facilities excluding salary component as a percentage year-wise during the last five years (10)</t>
  </si>
  <si>
    <t>Expenditure on maintenance of academic support facilities (excluding salary component) (INR in lakhs)</t>
  </si>
  <si>
    <t>Expenditure on maintenance of physical facilities (excluding salary component) (INR in lakhs)</t>
  </si>
  <si>
    <t>Criterion V - Student Support and Progression (100)</t>
  </si>
  <si>
    <t>Key Indicator - 5.1 Student Support (30)</t>
  </si>
  <si>
    <t xml:space="preserve">5.1.1 (QnM) Average percentage of students benefited by scholarships /freeships/fee waivers by Government/non-governmental agencies/the Institution during the last five years (20) </t>
  </si>
  <si>
    <t>Name of the scheme</t>
  </si>
  <si>
    <t>Number of students benefited by government scholarships/fee-waivers</t>
  </si>
  <si>
    <t>Number of students benefited by scholarships/fee waivers by non-governmental agencies or the Institution</t>
  </si>
  <si>
    <t>Total number of students</t>
  </si>
  <si>
    <t>5.1.2 (QnM) Institution implements a variety of capability enhancement and life skills development schemes (10)</t>
  </si>
  <si>
    <t>Capability enhancement and development schemes:</t>
  </si>
  <si>
    <t>1. Soft skills development</t>
  </si>
  <si>
    <t>2. Language and communication skills development</t>
  </si>
  <si>
    <t>3. Yoga and wellness</t>
  </si>
  <si>
    <t>4. Analytical skill development</t>
  </si>
  <si>
    <t>5. Human value development</t>
  </si>
  <si>
    <t>6. Personality and professional development</t>
  </si>
  <si>
    <t>7. Employability skills development</t>
  </si>
  <si>
    <t>Name of the capability enhancement scheme</t>
  </si>
  <si>
    <t>Year of implementation</t>
  </si>
  <si>
    <t>Name of the agencies involved with their contact details</t>
  </si>
  <si>
    <t>5.1.3 (QnM) Average percentage of students benefited by guidance for competitive examinations and career advancement offered by the Institution during the last five years (10)</t>
  </si>
  <si>
    <t>Number of students benefited by/attended / participated in career advancement/ competitive exams activities</t>
  </si>
  <si>
    <t>Total number of students in the Institution</t>
  </si>
  <si>
    <t>5.1.5 (QnM) The Institution has a transparent mechanism for timely redressal of student grievances including sexual harassment and ragging cases (3+3+3=9)</t>
  </si>
  <si>
    <r>
      <t xml:space="preserve">                                                                                         </t>
    </r>
    <r>
      <rPr>
        <b/>
        <sz val="12"/>
        <color theme="1"/>
        <rFont val="Times New Roman"/>
        <family val="1"/>
      </rPr>
      <t>5.1.5.1</t>
    </r>
    <r>
      <rPr>
        <sz val="11"/>
        <color theme="1"/>
        <rFont val="Calibri"/>
        <family val="2"/>
        <scheme val="minor"/>
      </rPr>
      <t xml:space="preserve"> </t>
    </r>
    <r>
      <rPr>
        <b/>
        <sz val="12"/>
        <color theme="1"/>
        <rFont val="Times New Roman"/>
        <family val="1"/>
      </rPr>
      <t>Student grievance redressal mechanism (3)</t>
    </r>
  </si>
  <si>
    <t>Adoption of guidelines of Regulatory bodies</t>
  </si>
  <si>
    <t>Presence of committee and mechanism for receiving student grievances (Online/offline)</t>
  </si>
  <si>
    <t>Periodic meetings of the committee with minutes</t>
  </si>
  <si>
    <t>Record of action taken</t>
  </si>
  <si>
    <r>
      <t xml:space="preserve">                                                                                          </t>
    </r>
    <r>
      <rPr>
        <b/>
        <sz val="12"/>
        <color theme="1"/>
        <rFont val="Times New Roman"/>
        <family val="1"/>
      </rPr>
      <t xml:space="preserve"> 5.1.5.2 Prevention of sexual harassment (3)</t>
    </r>
  </si>
  <si>
    <r>
      <t xml:space="preserve">                                                                                           </t>
    </r>
    <r>
      <rPr>
        <b/>
        <sz val="12"/>
        <color theme="1"/>
        <rFont val="Times New Roman"/>
        <family val="1"/>
      </rPr>
      <t>5.1.5.3</t>
    </r>
    <r>
      <rPr>
        <sz val="11"/>
        <color theme="1"/>
        <rFont val="Calibri"/>
        <family val="2"/>
        <scheme val="minor"/>
      </rPr>
      <t xml:space="preserve"> </t>
    </r>
    <r>
      <rPr>
        <b/>
        <sz val="12"/>
        <color theme="1"/>
        <rFont val="Times New Roman"/>
        <family val="1"/>
      </rPr>
      <t>Prevention of ragging (3)</t>
    </r>
  </si>
  <si>
    <t xml:space="preserve">5.2.1 (QnM) Average percentage of students qualifying in state/ national/ international level examinations during the last five years </t>
  </si>
  <si>
    <t>(eg: GATE/AICTE//GMAT/CAT/NEET/AYUSH/GRE/TOEFL/PLAB/USMLE/UPSC/Civil Services/State Government examinations- AIIMSPGET, JIPMER Entrance Test, PGIMER Entrance Test etc.) (20)</t>
  </si>
  <si>
    <t>No. of students qualifying</t>
  </si>
  <si>
    <t>Total no. of students</t>
  </si>
  <si>
    <t>GATE</t>
  </si>
  <si>
    <t>AICTE</t>
  </si>
  <si>
    <t>GMAT</t>
  </si>
  <si>
    <t>CAT</t>
  </si>
  <si>
    <t>NEET</t>
  </si>
  <si>
    <t>AYUSH</t>
  </si>
  <si>
    <t>GRE</t>
  </si>
  <si>
    <t>TOEFL</t>
  </si>
  <si>
    <t>PLAB</t>
  </si>
  <si>
    <t xml:space="preserve"> USMLE     </t>
  </si>
  <si>
    <t>UPSC</t>
  </si>
  <si>
    <t>Others</t>
  </si>
  <si>
    <t>Civil service/State Govt exams</t>
  </si>
  <si>
    <t>5.2.2 (QnM) Average percentage of placement/self-employment in professional services of outgoing students during the last five years (15)</t>
  </si>
  <si>
    <t xml:space="preserve">Number of students placed </t>
  </si>
  <si>
    <t>Number of students self-employed</t>
  </si>
  <si>
    <t>Name of the employer with contact details</t>
  </si>
  <si>
    <t xml:space="preserve">Programme graduated from  </t>
  </si>
  <si>
    <t>5.2.3 (QnM) Percentage of last batch of graduated students who have progressed to higher education (data for the preceding academic year) (10)</t>
  </si>
  <si>
    <r>
      <t xml:space="preserve">Number (Name?) </t>
    </r>
    <r>
      <rPr>
        <b/>
        <sz val="12"/>
        <color rgb="FF000000"/>
        <rFont val="Times New Roman"/>
        <family val="1"/>
      </rPr>
      <t>of students progressed into higher education</t>
    </r>
  </si>
  <si>
    <t>Department graduated from</t>
  </si>
  <si>
    <t>Name of institution joined</t>
  </si>
  <si>
    <t>Name of programme admitted to</t>
  </si>
  <si>
    <t>Key Indicator - 5.3 Student Participation and Activities (25)</t>
  </si>
  <si>
    <t>5.3.1 (QnM) Number of awards/medals for outstanding performance in sports/cultural activities at State/Regional (Zonal)/National/International levels (award for a team event should be counted as one) during the last five years (10)</t>
  </si>
  <si>
    <t>Name of the award/ medal</t>
  </si>
  <si>
    <t xml:space="preserve"> Sports</t>
  </si>
  <si>
    <t>Cultural</t>
  </si>
  <si>
    <t>State</t>
  </si>
  <si>
    <t>Regional/Zonal</t>
  </si>
  <si>
    <t xml:space="preserve">National </t>
  </si>
  <si>
    <t>International</t>
  </si>
  <si>
    <t xml:space="preserve">Student ID number   </t>
  </si>
  <si>
    <t xml:space="preserve">5.3.3 (QnM) Number of sports and cultural activities / competitions organised by the Institution year-wise during the last five years (10)                                                                                        </t>
  </si>
  <si>
    <t>Sports</t>
  </si>
  <si>
    <t>Criterion VI – Governance, Leadership and Management (100)</t>
  </si>
  <si>
    <t>Key Indicator - 6.2 Strategy Development and Deployment (10)</t>
  </si>
  <si>
    <t>6.2.2 (QnM) Implementation of e-governance in areas of operation (5)</t>
  </si>
  <si>
    <t>1. Planning and Development</t>
  </si>
  <si>
    <t>2. Administration</t>
  </si>
  <si>
    <t>3. Finance and Accounts</t>
  </si>
  <si>
    <t>4. Student Admission and Support</t>
  </si>
  <si>
    <r>
      <t>5. Examination</t>
    </r>
    <r>
      <rPr>
        <sz val="12"/>
        <color theme="1"/>
        <rFont val="Times New Roman"/>
        <family val="1"/>
      </rPr>
      <t xml:space="preserve">                                                   </t>
    </r>
    <r>
      <rPr>
        <sz val="12"/>
        <color rgb="FF000000"/>
        <rFont val="Times New Roman"/>
        <family val="1"/>
      </rPr>
      <t xml:space="preserve">           </t>
    </r>
  </si>
  <si>
    <t>Areas of e governance</t>
  </si>
  <si>
    <t>Link of relevant website/ document</t>
  </si>
  <si>
    <t>Planning and Development</t>
  </si>
  <si>
    <t xml:space="preserve">Administration </t>
  </si>
  <si>
    <t>Finance and Accounts</t>
  </si>
  <si>
    <t>Student Admission and Support</t>
  </si>
  <si>
    <t>Examination</t>
  </si>
  <si>
    <t>Key Indicator - 6.3 Faculty Empowerment Strategies (30)</t>
  </si>
  <si>
    <t xml:space="preserve">6.3.2 (QnM) Average percentage of teachers provided with financial support to attend conferences / workshops and towards membership fee of professional bodies during the last five years (7)                    </t>
  </si>
  <si>
    <t>Name of conference/ workshop attended for which financial support was provided</t>
  </si>
  <si>
    <t>Name of the professional body for which membership fee was provided</t>
  </si>
  <si>
    <t>Amount (INR)</t>
  </si>
  <si>
    <t>6.3.3 (QnM) Average number of professional development / administrative training programmes organized by the Institution for teaching and non- teaching staff during the last five years (6)</t>
  </si>
  <si>
    <t>Title of the professional development Programme organised for teaching staff</t>
  </si>
  <si>
    <t>No. of participants</t>
  </si>
  <si>
    <t>Title of the administrative training Programme organised for non-teaching staff</t>
  </si>
  <si>
    <t>Dates: From - To</t>
  </si>
  <si>
    <t>6.3.4 (QnM) Average percentage of teachers undergoing Faculty Development Programmes (FDP) and online programmes during the last five years (Orientation / Induction Programmes, Refresher Courses, Short-term Courses etc.) (6)</t>
  </si>
  <si>
    <t>Number(Names?) of teachers who attended Faculty Development Programmes (including online programmes)</t>
  </si>
  <si>
    <t>Title of the Programme</t>
  </si>
  <si>
    <t xml:space="preserve">             Duration </t>
  </si>
  <si>
    <t xml:space="preserve">             From – To</t>
  </si>
  <si>
    <t>Key Indicator - 6.4 Financial Management and Resource Mobilization (20)</t>
  </si>
  <si>
    <t>6.4.3 (QnM) Funds / Grants received from government/non-governmental bodies/individuals/philanthropists during the last five years (excluding scholarships and research grants covered under Criterion III) (7)</t>
  </si>
  <si>
    <t>Name of the government funding agency</t>
  </si>
  <si>
    <r>
      <t xml:space="preserve">Funds/ Grants received </t>
    </r>
    <r>
      <rPr>
        <b/>
        <sz val="12"/>
        <color theme="1"/>
        <rFont val="Times New Roman"/>
        <family val="1"/>
      </rPr>
      <t>(INR in lakhs).</t>
    </r>
  </si>
  <si>
    <t>Name of the non-governmental funding agency/philanthropist</t>
  </si>
  <si>
    <r>
      <t>Funds/ Grants received</t>
    </r>
    <r>
      <rPr>
        <b/>
        <sz val="12"/>
        <color theme="1"/>
        <rFont val="Times New Roman"/>
        <family val="1"/>
      </rPr>
      <t xml:space="preserve"> (INR in lakhs).</t>
    </r>
  </si>
  <si>
    <t>Key Indicator - 6.5 Internal Quality Assurance System (30)</t>
  </si>
  <si>
    <t>6.5.2 (QnM) Average number of teachers attending programmes/workshops/seminars per year specific to quality improvement (10)</t>
  </si>
  <si>
    <t xml:space="preserve">Title of the workshop/seminar specific to quality improvement </t>
  </si>
  <si>
    <t>Venue</t>
  </si>
  <si>
    <t>Number of teachers attended</t>
  </si>
  <si>
    <t>6.5.3 (QnM) The Institution adopts several Quality Assurance initiatives: (10)</t>
  </si>
  <si>
    <t>The Institution has implemented the following QA initiatives:</t>
  </si>
  <si>
    <t xml:space="preserve">            1.  Regular meetings of the Internal Quality Assurance Cell (IQAC)</t>
  </si>
  <si>
    <r>
      <t xml:space="preserve">            2.</t>
    </r>
    <r>
      <rPr>
        <b/>
        <i/>
        <sz val="12"/>
        <color rgb="FF000000"/>
        <rFont val="Times New Roman"/>
        <family val="1"/>
      </rPr>
      <t xml:space="preserve"> </t>
    </r>
    <r>
      <rPr>
        <sz val="12"/>
        <color rgb="FF000000"/>
        <rFont val="Times New Roman"/>
        <family val="1"/>
      </rPr>
      <t xml:space="preserve"> Feedback from stakeholders collected, analysed and report submitted to College Management for improvements </t>
    </r>
  </si>
  <si>
    <t xml:space="preserve">            3.  Organization of workshops, seminars and orientation programmes on quality initiatives for teachers and administrative staff</t>
  </si>
  <si>
    <t xml:space="preserve">            4.  Preparation of documents for Accreditation bodies (NAAC, NBA, ISO, NIRF etc.)</t>
  </si>
  <si>
    <t>Regular meetings of the Internal Quality Assurance Cell (IQAC)</t>
  </si>
  <si>
    <t>Feedback from stakeholders collected, analysed and report submitted to College Management for improvements</t>
  </si>
  <si>
    <t>Organization of workshops, seminars and orientation programmes on quality initiatives for teachers and administrative staff</t>
  </si>
  <si>
    <t>Preparation of documents for Accreditation bodies (NAAC, NBA, ISO, NIRF etc.)</t>
  </si>
  <si>
    <r>
      <t xml:space="preserve">Criterion VII – </t>
    </r>
    <r>
      <rPr>
        <b/>
        <sz val="16"/>
        <color theme="1"/>
        <rFont val="Times New Roman"/>
        <family val="1"/>
      </rPr>
      <t>Institutional Values and Best Practices (100)</t>
    </r>
  </si>
  <si>
    <t>Key Indicator 7.1 - Institutional Values and Social Responsibilities (50)</t>
  </si>
  <si>
    <t xml:space="preserve">Gender equity (10) </t>
  </si>
  <si>
    <t>7.1.1 (QnM) The number of gender sensitization programmes organized by the Institution during the last five years (5)</t>
  </si>
  <si>
    <t>Title of the Gender sensitization programme</t>
  </si>
  <si>
    <t>Duration (From – To)</t>
  </si>
  <si>
    <t>Environmental Consciousness and Sustainability (10)</t>
  </si>
  <si>
    <t>7.1.3 (QnM) The Institution has facilities for alternate sources of energy and energy conservation measures (data for the preceding academic year) (3)</t>
  </si>
  <si>
    <t>Solar energy</t>
  </si>
  <si>
    <t>Wind energy</t>
  </si>
  <si>
    <t>Sensor-based energy conservation</t>
  </si>
  <si>
    <t>Biogas plant</t>
  </si>
  <si>
    <t>Use of LED bulbs/power efficient equipment</t>
  </si>
  <si>
    <t>7.1.5 (QnM) Water conservation facilities available in the Institution (2)</t>
  </si>
  <si>
    <t>Rain water harvesting</t>
  </si>
  <si>
    <t>Borewell / Open well recharge</t>
  </si>
  <si>
    <t>Construction of tanks and bunds</t>
  </si>
  <si>
    <t>Waste water recycling</t>
  </si>
  <si>
    <t>Maintenance of water bodies and distribution system in the campus</t>
  </si>
  <si>
    <r>
      <t xml:space="preserve">  </t>
    </r>
    <r>
      <rPr>
        <sz val="12"/>
        <color theme="1"/>
        <rFont val="Times New Roman"/>
        <family val="1"/>
      </rPr>
      <t>7.1.6 (QnM)</t>
    </r>
    <r>
      <rPr>
        <b/>
        <sz val="14"/>
        <color theme="1"/>
        <rFont val="Times New Roman"/>
        <family val="1"/>
      </rPr>
      <t xml:space="preserve"> </t>
    </r>
    <r>
      <rPr>
        <sz val="12"/>
        <color rgb="FF000000"/>
        <rFont val="Times New Roman"/>
        <family val="1"/>
      </rPr>
      <t xml:space="preserve">Green campus initiatives of the Institution include: (2)                 </t>
    </r>
  </si>
  <si>
    <t>Restricted entry of automobiles</t>
  </si>
  <si>
    <t>Battery-powered vehicles</t>
  </si>
  <si>
    <t>Pedestrian-friendly pathways</t>
  </si>
  <si>
    <t>Ban on the use of plastics</t>
  </si>
  <si>
    <t>Landscaping with trees and plants</t>
  </si>
  <si>
    <t>Differently-abled (Divyangjan) friendliness: (10)</t>
  </si>
  <si>
    <r>
      <t>7.1.7</t>
    </r>
    <r>
      <rPr>
        <sz val="12"/>
        <color rgb="FF000000"/>
        <rFont val="Times New Roman"/>
        <family val="1"/>
      </rPr>
      <t>:</t>
    </r>
    <r>
      <rPr>
        <b/>
        <i/>
        <sz val="12"/>
        <color rgb="FF000000"/>
        <rFont val="Times New Roman"/>
        <family val="1"/>
      </rPr>
      <t xml:space="preserve"> </t>
    </r>
    <r>
      <rPr>
        <sz val="12"/>
        <color rgb="FF000000"/>
        <rFont val="Times New Roman"/>
        <family val="1"/>
      </rPr>
      <t>The Institution has disabled-friendly, barrier-free environment in the campus</t>
    </r>
    <r>
      <rPr>
        <b/>
        <sz val="12"/>
        <color rgb="FF000000"/>
        <rFont val="Times New Roman"/>
        <family val="1"/>
      </rPr>
      <t xml:space="preserve"> </t>
    </r>
    <r>
      <rPr>
        <sz val="12"/>
        <color rgb="FF000000"/>
        <rFont val="Times New Roman"/>
        <family val="1"/>
      </rPr>
      <t>(10)</t>
    </r>
  </si>
  <si>
    <t xml:space="preserve">Built environment with ramps/lifts with easy access to classrooms </t>
  </si>
  <si>
    <t>Disabled-friendly washrooms</t>
  </si>
  <si>
    <t>Signage including tactile paths, lights, display boards and signposts</t>
  </si>
  <si>
    <r>
      <t>Assistive technology and facilities for persons with disabilities (</t>
    </r>
    <r>
      <rPr>
        <b/>
        <i/>
        <sz val="12"/>
        <color rgb="FF000000"/>
        <rFont val="Times New Roman"/>
        <family val="1"/>
      </rPr>
      <t>Divyangjan</t>
    </r>
    <r>
      <rPr>
        <b/>
        <sz val="12"/>
        <color rgb="FF000000"/>
        <rFont val="Times New Roman"/>
        <family val="1"/>
      </rPr>
      <t>), accessible website, screen-reading software, mechanized equipment</t>
    </r>
  </si>
  <si>
    <t>Provision for enquiry and information: Human assistance, reader, scribe, soft copies of reading material, screen reading</t>
  </si>
  <si>
    <t>Human Values and Professional Ethics (10)</t>
  </si>
  <si>
    <r>
      <t>7.1.9</t>
    </r>
    <r>
      <rPr>
        <sz val="12"/>
        <color rgb="FF000000"/>
        <rFont val="Times New Roman"/>
        <family val="1"/>
      </rPr>
      <t xml:space="preserve"> (QnM) Code of conduct handbook exists for students, teachers and academic and administrative staff including the Dean/Principal/Officials and support staff (6)                   </t>
    </r>
  </si>
  <si>
    <t>The Code of conduct is displayed on the website</t>
  </si>
  <si>
    <t>Committee to monitor adherence to the code of conduct</t>
  </si>
  <si>
    <t xml:space="preserve">Professional ethics programmes are organized regularly for students, teachers, academic and administrative staff </t>
  </si>
  <si>
    <t>Annual awareness programmes on the code of conduct are organized</t>
  </si>
  <si>
    <t xml:space="preserve">Instruction: Please do not include individual university's entrance examinations. </t>
  </si>
  <si>
    <t>Grand total</t>
  </si>
  <si>
    <r>
      <t xml:space="preserve">                          </t>
    </r>
    <r>
      <rPr>
        <b/>
        <sz val="12"/>
        <color rgb="FFFF0000"/>
        <rFont val="Times New Roman"/>
        <family val="1"/>
      </rPr>
      <t>An alternative combined template for 3.4.1 and 3.4.2 is given below:</t>
    </r>
  </si>
  <si>
    <t>Key Indicator - 3.4 Extension Activities (50)</t>
  </si>
  <si>
    <t>3.4.1 (QnM) Extension and outreach activities conducted in collaboration with industry, community, Government and Non- Governmental Organisations engaging NSS/NCC/Red cross/YRC/institutional clubs etc. during the last five years (10)</t>
  </si>
  <si>
    <r>
      <t xml:space="preserve">3.4.2 (QnM) </t>
    </r>
    <r>
      <rPr>
        <sz val="11"/>
        <color rgb="FF000000"/>
        <rFont val="Times New Roman"/>
        <family val="1"/>
      </rPr>
      <t xml:space="preserve">Average percentage of </t>
    </r>
    <r>
      <rPr>
        <sz val="12"/>
        <color rgb="FF000000"/>
        <rFont val="Times New Roman"/>
        <family val="1"/>
      </rPr>
      <t>students participating in extension activities conducted in collaboration with Government and Non-Governmental Organisations and in programmes such as Swachh Bharat, AIDS Awareness, Gender Issue, etc. during the last five years (15)</t>
    </r>
  </si>
  <si>
    <t>Number of teachers participated in such activities</t>
  </si>
  <si>
    <t>Number of teachers of the Institution participating in BoS/Academic Council of universities year-wise during the last five years</t>
  </si>
  <si>
    <t>Metric Number</t>
  </si>
  <si>
    <t>Metric Values</t>
  </si>
  <si>
    <t>1.1.2</t>
  </si>
  <si>
    <t>1.2.1</t>
  </si>
  <si>
    <t>1.2.2</t>
  </si>
  <si>
    <t>1.3.2</t>
  </si>
  <si>
    <t>1.3.3</t>
  </si>
  <si>
    <t>2017-18</t>
  </si>
  <si>
    <t>2016-17</t>
  </si>
  <si>
    <t>2015-16</t>
  </si>
  <si>
    <t>2014-15</t>
  </si>
  <si>
    <t>2013-14</t>
  </si>
  <si>
    <t>1.4.1</t>
  </si>
  <si>
    <t>1.4.2</t>
  </si>
  <si>
    <t>2.1.1</t>
  </si>
  <si>
    <t>2.1.2</t>
  </si>
  <si>
    <t>2.1.3</t>
  </si>
  <si>
    <t>2.2.1</t>
  </si>
  <si>
    <t>2.2.2</t>
  </si>
  <si>
    <t>2.3.2</t>
  </si>
  <si>
    <t>2.3.4</t>
  </si>
  <si>
    <t>2.4.1</t>
  </si>
  <si>
    <t>2.4.2</t>
  </si>
  <si>
    <t>2.4.2.1 Number of fulltime teachers with Ph.D/D.Sc./D.Lit./DM/M Ch/DNB in super specialities / other PG degrees in Health Sciences (like MD/ MS/ MDS etc.,) for recognition as Ph.D guides as per the eligibility criteria stipulated by the Regulatory Councils. Last five years data to be entered.</t>
  </si>
  <si>
    <t>2.4.3</t>
  </si>
  <si>
    <t>2.4.4</t>
  </si>
  <si>
    <t xml:space="preserve">2.4.4.1: Number of teachers trained for development and delivery of e-content / e-courses during the last 5 years </t>
  </si>
  <si>
    <t>2.4.5</t>
  </si>
  <si>
    <t>2.6.2</t>
  </si>
  <si>
    <t xml:space="preserve">2.6.2.1: Number of final year students who qualified in the university examinations in each of the last five years. </t>
  </si>
  <si>
    <t>2.6.2.2: Number of final year students who appeared for the examinations in each of the last five years.</t>
  </si>
  <si>
    <t>3.1.2</t>
  </si>
  <si>
    <t>3.1.3</t>
  </si>
  <si>
    <t>3.1.4</t>
  </si>
  <si>
    <t>3.2.2</t>
  </si>
  <si>
    <t>3.3.4</t>
  </si>
  <si>
    <t>3.4.1</t>
  </si>
  <si>
    <t>3.4.2</t>
  </si>
  <si>
    <t>3.5.2</t>
  </si>
  <si>
    <t>Criterion 4 - Infrastructure and Learning Resources (100)</t>
  </si>
  <si>
    <t>4.1.4</t>
  </si>
  <si>
    <t xml:space="preserve">4.1.4.1: Budget allocation for infrastructure augmentation, excluding salary year-wise during the last five years (INR in lakhs)  </t>
  </si>
  <si>
    <t>4.2.2</t>
  </si>
  <si>
    <t>4.2.3</t>
  </si>
  <si>
    <r>
      <t xml:space="preserve">Key Indicator -4.3 Library as a learning Resource (20)
</t>
    </r>
    <r>
      <rPr>
        <b/>
        <sz val="12"/>
        <color rgb="FF000000"/>
        <rFont val="Times New Roman"/>
        <family val="1"/>
      </rPr>
      <t xml:space="preserve">
</t>
    </r>
  </si>
  <si>
    <t>4.3.3</t>
  </si>
  <si>
    <t>4.3.4</t>
  </si>
  <si>
    <t>4.4.1</t>
  </si>
  <si>
    <t xml:space="preserve">4.4.1.1: Number of classrooms and seminar halls with ICT facilities </t>
  </si>
  <si>
    <t>4.4.3</t>
  </si>
  <si>
    <t>4.5.1</t>
  </si>
  <si>
    <t>4.4.1.1: Expenditure incurred on maintenance of physical facilities and academic support facilities excluding salary component year-wise during the last five years (INR in lakhs)</t>
  </si>
  <si>
    <t>5.1.1</t>
  </si>
  <si>
    <t xml:space="preserve">5.1.1.1: Number of students benefited by scholarships /free ships / fee-waivers by Government / Non-Governmental agencies / Institution year-wise during the last five years </t>
  </si>
  <si>
    <t>5.1.2</t>
  </si>
  <si>
    <t>5.1.3</t>
  </si>
  <si>
    <t>5.1.3.1: Number of students benefitted by guidance for competitive examinations and career counselling offered by the Institution year-wise during the last five years</t>
  </si>
  <si>
    <t>5.1.5</t>
  </si>
  <si>
    <t>5.2.1</t>
  </si>
  <si>
    <t>5.2.2</t>
  </si>
  <si>
    <t>5.2.2.1: Number of outgoing students who got placed / self-employed year-wise during the last five years</t>
  </si>
  <si>
    <t>5.2.3</t>
  </si>
  <si>
    <t xml:space="preserve">5.2.3.1: Number of outgoing student progression to higher education , Data for the preceding academic year (As per Data Template)
Number of students proceeding from
</t>
  </si>
  <si>
    <t>5.3.1</t>
  </si>
  <si>
    <t>5.3.1.1: Number of awards/medals for outstanding performance in sports/cultural activities at State/Regional (zonal)/National / International levels (award for a team event should be counted as one) year-wise during the last five years.</t>
  </si>
  <si>
    <t>5.3.3</t>
  </si>
  <si>
    <t>5.3.3.1: Number of sports and cultural activities/competitions organised by the Institution year-wise during the last five years</t>
  </si>
  <si>
    <t>Criterion 6- Governance, Leadership and Management (100)</t>
  </si>
  <si>
    <t>6.3.2</t>
  </si>
  <si>
    <t>6.3.2.1: Number of teachers provided with financial support to attend conferences/workshops and towards membership fee of professional bodies year-wise during the last five years</t>
  </si>
  <si>
    <t>6.3.3</t>
  </si>
  <si>
    <t>6.3.3.1: Total number of professional development /administrative training programmes organized by the Institution for teaching and non-teaching staff year-wise during the last five years</t>
  </si>
  <si>
    <t>6.3.4</t>
  </si>
  <si>
    <t>6.3.4.1: Number of teachers who have undergone Faculty Development Programmes including online programmes, Orientation / Induction Programmes, Refresher Course, Short Term Course and any other course year-wise during the last five years</t>
  </si>
  <si>
    <r>
      <t xml:space="preserve">Key Indicator - 6.4 Financial Management and Resource Mobilization (20)
</t>
    </r>
    <r>
      <rPr>
        <b/>
        <sz val="12"/>
        <color rgb="FF000000"/>
        <rFont val="Times New Roman"/>
        <family val="1"/>
      </rPr>
      <t xml:space="preserve">
</t>
    </r>
  </si>
  <si>
    <r>
      <t xml:space="preserve">Key Indicator - 6.5 Internal Quality Assurance System (30)
</t>
    </r>
    <r>
      <rPr>
        <b/>
        <sz val="12"/>
        <color rgb="FF000000"/>
        <rFont val="Times New Roman"/>
        <family val="1"/>
      </rPr>
      <t xml:space="preserve">
</t>
    </r>
  </si>
  <si>
    <t>6.5.2</t>
  </si>
  <si>
    <t>Criterion 7- Institutional Values and Best Practices (100)</t>
  </si>
  <si>
    <r>
      <t xml:space="preserve">Key Indicator - 7.1 Institutional Values and Social Responsibilities (50)
</t>
    </r>
    <r>
      <rPr>
        <b/>
        <sz val="12"/>
        <color rgb="FF000000"/>
        <rFont val="Times New Roman"/>
        <family val="1"/>
      </rPr>
      <t xml:space="preserve">
</t>
    </r>
  </si>
  <si>
    <t>7.1.5</t>
  </si>
  <si>
    <t>7.1.6</t>
  </si>
  <si>
    <t>7.1.7</t>
  </si>
  <si>
    <t>Extended Profile</t>
  </si>
  <si>
    <r>
      <t xml:space="preserve">1. Program
</t>
    </r>
    <r>
      <rPr>
        <b/>
        <sz val="12"/>
        <color rgb="FF000000"/>
        <rFont val="Times New Roman"/>
        <family val="1"/>
      </rPr>
      <t xml:space="preserve">
</t>
    </r>
  </si>
  <si>
    <r>
      <t xml:space="preserve">2. Student
</t>
    </r>
    <r>
      <rPr>
        <b/>
        <sz val="12"/>
        <color rgb="FF000000"/>
        <rFont val="Times New Roman"/>
        <family val="1"/>
      </rPr>
      <t xml:space="preserve">
</t>
    </r>
  </si>
  <si>
    <t>2.1 Number of students (on rolls) year wise during the last five years</t>
  </si>
  <si>
    <r>
      <t xml:space="preserve">3. Academic
</t>
    </r>
    <r>
      <rPr>
        <b/>
        <sz val="12"/>
        <color rgb="FF000000"/>
        <rFont val="Times New Roman"/>
        <family val="1"/>
      </rPr>
      <t xml:space="preserve">
</t>
    </r>
  </si>
  <si>
    <r>
      <t xml:space="preserve">4. Institution:
</t>
    </r>
    <r>
      <rPr>
        <b/>
        <sz val="12"/>
        <color rgb="FF000000"/>
        <rFont val="Times New Roman"/>
        <family val="1"/>
      </rPr>
      <t xml:space="preserve">
</t>
    </r>
  </si>
  <si>
    <t>Criterion I – Curricular Aspects (80)</t>
  </si>
  <si>
    <r>
      <t xml:space="preserve">Key Indicator - </t>
    </r>
    <r>
      <rPr>
        <b/>
        <sz val="12"/>
        <color rgb="FF000000"/>
        <rFont val="Times New Roman"/>
        <family val="1"/>
      </rPr>
      <t>1.1 Curriculum Planning and Implementation (15)</t>
    </r>
  </si>
  <si>
    <r>
      <t xml:space="preserve">Key Indicator - </t>
    </r>
    <r>
      <rPr>
        <b/>
        <sz val="12"/>
        <color rgb="FF000000"/>
        <rFont val="Times New Roman"/>
        <family val="1"/>
      </rPr>
      <t>1.2 Academic Flexibility (20)</t>
    </r>
  </si>
  <si>
    <t>1.3.4</t>
  </si>
  <si>
    <t>1.3.4.1: Number of students undertaking field visits/ internships/research projects/industry visits/community postings</t>
  </si>
  <si>
    <t>Criterion 2 – Teaching- Learning and Evaluation (280)</t>
  </si>
  <si>
    <t>Key Indicator - 2.1 Student Enrolment and Profile (20)</t>
  </si>
  <si>
    <t>Remarks of the institution if any</t>
  </si>
  <si>
    <t>1.1.2.1: Number of teachers of the Institution participating in BoS/Academic Council of universities year-wise during the last five years</t>
  </si>
  <si>
    <t>1.2.1.1: Number of courses where interdisciplinary / trans disciplinary training / postings are built in currently offered programmes of the Institution to facilitate academic mobility of students during the last five years.</t>
  </si>
  <si>
    <t xml:space="preserve">1.2.2.1: Number of students enrolled in subject-related Certificate or Diploma or add-on programs year-wise during the last five years
</t>
  </si>
  <si>
    <t xml:space="preserve">1.3.2.1: Number of value-added courses imparting transferable and life skills offered during the last five years </t>
  </si>
  <si>
    <r>
      <t xml:space="preserve">Key Indicator - </t>
    </r>
    <r>
      <rPr>
        <b/>
        <sz val="12"/>
        <color rgb="FF000000"/>
        <rFont val="Times New Roman"/>
        <family val="1"/>
      </rPr>
      <t>Catering to Student Diversity (25)</t>
    </r>
  </si>
  <si>
    <r>
      <t xml:space="preserve">Key Indicator - </t>
    </r>
    <r>
      <rPr>
        <b/>
        <sz val="12"/>
        <color rgb="FF000000"/>
        <rFont val="Times New Roman"/>
        <family val="1"/>
      </rPr>
      <t xml:space="preserve">2.3. Teaching- Learning Process (45)
</t>
    </r>
  </si>
  <si>
    <r>
      <t>Key Indicator - 2.4 Teacher Profile and Quality (50)</t>
    </r>
    <r>
      <rPr>
        <b/>
        <sz val="12"/>
        <color rgb="FF000000"/>
        <rFont val="Times New Roman"/>
        <family val="1"/>
      </rPr>
      <t xml:space="preserve">
</t>
    </r>
  </si>
  <si>
    <t>2.4.3.1: Average teaching experience of full-time teachers (cadre-wise) in number of years.</t>
  </si>
  <si>
    <r>
      <t>Key Indicator - 2.5. Evaluation Process and Reforms (45)</t>
    </r>
    <r>
      <rPr>
        <b/>
        <sz val="12"/>
        <color rgb="FF000000"/>
        <rFont val="Times New Roman"/>
        <family val="1"/>
      </rPr>
      <t xml:space="preserve">
</t>
    </r>
  </si>
  <si>
    <t>2.5.4</t>
  </si>
  <si>
    <r>
      <t>Key Indicator - 2.6 Student Performance and Learning Outcome (45)</t>
    </r>
    <r>
      <rPr>
        <b/>
        <sz val="12"/>
        <color rgb="FF000000"/>
        <rFont val="Times New Roman"/>
        <family val="1"/>
      </rPr>
      <t xml:space="preserve">
</t>
    </r>
  </si>
  <si>
    <t>Criterion 3- Research, Innovations and Extension (120)</t>
  </si>
  <si>
    <r>
      <t>Key Indicator - 3.1 - Resource Mobilization for Research (20)</t>
    </r>
    <r>
      <rPr>
        <b/>
        <sz val="12"/>
        <color rgb="FF000000"/>
        <rFont val="Times New Roman"/>
        <family val="1"/>
      </rPr>
      <t xml:space="preserve">
</t>
    </r>
  </si>
  <si>
    <t>3.1.1</t>
  </si>
  <si>
    <t>3.1.1.1. Number of teachers recognized as PG/Ph.D research guides during the last 5 years</t>
  </si>
  <si>
    <t>3.1.1.2. Number of full time teachers in the institution during the last five years</t>
  </si>
  <si>
    <t>3.1.2.1:The Average percentage of teachers awarded national fellowships / financial support for advanced studies / collaborative research and conference participation in Indian and Overseas Institutions during the last five years.</t>
  </si>
  <si>
    <r>
      <t>Key Indicator - 3.2- Innovation Ecosystem (10)</t>
    </r>
    <r>
      <rPr>
        <b/>
        <sz val="12"/>
        <color rgb="FF000000"/>
        <rFont val="Times New Roman"/>
        <family val="1"/>
      </rPr>
      <t xml:space="preserve">
</t>
    </r>
  </si>
  <si>
    <r>
      <t>Key Indicator - 3.3- Research Publications and Awards (20)</t>
    </r>
    <r>
      <rPr>
        <b/>
        <sz val="12"/>
        <color rgb="FF000000"/>
        <rFont val="Times New Roman"/>
        <family val="1"/>
      </rPr>
      <t xml:space="preserve">
</t>
    </r>
  </si>
  <si>
    <t>3.3.1</t>
  </si>
  <si>
    <t>3.3.2</t>
  </si>
  <si>
    <t>3.3.2.1 Number of Ph.D.s /DM/MCh/PG degrees in the respective disciplines awarded during the last five years</t>
  </si>
  <si>
    <t>3.3.2.2 Number  of teachers recognized as guides during the last five years</t>
  </si>
  <si>
    <t>3.3.3</t>
  </si>
  <si>
    <t xml:space="preserve">3.3.3.1: Number of research papers published per teacher in the Journals notified on UGC website/Scopus/ Web of Science/ PubMed during the last five years 
</t>
  </si>
  <si>
    <r>
      <t>Key Indicator - 3.4 - Extension Activities (50)</t>
    </r>
    <r>
      <rPr>
        <b/>
        <sz val="12"/>
        <color rgb="FF000000"/>
        <rFont val="Times New Roman"/>
        <family val="1"/>
      </rPr>
      <t xml:space="preserve">
</t>
    </r>
  </si>
  <si>
    <t>3.4.1.1: Number of extension and outreach activities conducted in collaboration with industry, community Government and Non-Government Organisations engaging NSS/NCC/Red cross/YRC, institutional clubs etc., year-wise during the last five years.</t>
  </si>
  <si>
    <r>
      <t xml:space="preserve">Key Indicator - 3.5 Collaboration (20)
</t>
    </r>
    <r>
      <rPr>
        <b/>
        <sz val="12"/>
        <color rgb="FF000000"/>
        <rFont val="Times New Roman"/>
        <family val="1"/>
      </rPr>
      <t xml:space="preserve">
</t>
    </r>
  </si>
  <si>
    <t>3.5.1</t>
  </si>
  <si>
    <r>
      <t xml:space="preserve">Key Indicator - 4.1 Physical Facilities (25) 
</t>
    </r>
    <r>
      <rPr>
        <b/>
        <sz val="12"/>
        <color rgb="FF000000"/>
        <rFont val="Times New Roman"/>
        <family val="1"/>
      </rPr>
      <t xml:space="preserve">
</t>
    </r>
  </si>
  <si>
    <t>4.3.6</t>
  </si>
  <si>
    <r>
      <t xml:space="preserve">Key Indicator -  4.4 IT Infrastructure (15)
</t>
    </r>
    <r>
      <rPr>
        <b/>
        <sz val="12"/>
        <color rgb="FF000000"/>
        <rFont val="Times New Roman"/>
        <family val="1"/>
      </rPr>
      <t xml:space="preserve">
</t>
    </r>
  </si>
  <si>
    <r>
      <t xml:space="preserve">Key Indicator -  4.5 Maintenance of Campus Infrastructure (20)
</t>
    </r>
    <r>
      <rPr>
        <b/>
        <sz val="12"/>
        <color rgb="FF000000"/>
        <rFont val="Times New Roman"/>
        <family val="1"/>
      </rPr>
      <t xml:space="preserve">
</t>
    </r>
  </si>
  <si>
    <t>Criterion 5- Student Support and Progression (120)</t>
  </si>
  <si>
    <r>
      <t xml:space="preserve">Key Indicator - 5.1 Student Support (45)   
</t>
    </r>
    <r>
      <rPr>
        <b/>
        <sz val="12"/>
        <color rgb="FF000000"/>
        <rFont val="Times New Roman"/>
        <family val="1"/>
      </rPr>
      <t xml:space="preserve">
</t>
    </r>
  </si>
  <si>
    <r>
      <t xml:space="preserve">Key Indicator -  5.3 Student Participation and Activities (25)
</t>
    </r>
    <r>
      <rPr>
        <b/>
        <sz val="12"/>
        <color rgb="FF000000"/>
        <rFont val="Times New Roman"/>
        <family val="1"/>
      </rPr>
      <t xml:space="preserve">
</t>
    </r>
  </si>
  <si>
    <r>
      <t xml:space="preserve">Key Indicator -  6.2 Strategy Development and Deployment (10)
</t>
    </r>
    <r>
      <rPr>
        <b/>
        <sz val="12"/>
        <color rgb="FF000000"/>
        <rFont val="Times New Roman"/>
        <family val="1"/>
      </rPr>
      <t xml:space="preserve">
</t>
    </r>
  </si>
  <si>
    <t>6.2.2</t>
  </si>
  <si>
    <r>
      <t xml:space="preserve">Key Indicator -  6.3 Faculty Empowerment Strategies (30)
</t>
    </r>
    <r>
      <rPr>
        <b/>
        <sz val="12"/>
        <color rgb="FF000000"/>
        <rFont val="Times New Roman"/>
        <family val="1"/>
      </rPr>
      <t xml:space="preserve">
</t>
    </r>
  </si>
  <si>
    <t>6.4.3</t>
  </si>
  <si>
    <t>6.4.3.1: Total Grants received from government/non-government bodies, individuals, philanthropists year-wise during the last five years (INR in crores)</t>
  </si>
  <si>
    <t>6.5.2.1: Number of quality initiatives by IQAC for promoting quality year-wise for the last five years</t>
  </si>
  <si>
    <t>6.5.3</t>
  </si>
  <si>
    <t>7.1.1</t>
  </si>
  <si>
    <t xml:space="preserve">7.1.1.1: Number of gender equity sensitization programmes organized by the Institution year-wise during the last five years  </t>
  </si>
  <si>
    <t>7.1.3</t>
  </si>
  <si>
    <t>7.1.9</t>
  </si>
  <si>
    <t>Part -B</t>
  </si>
  <si>
    <t>Metric definition</t>
  </si>
  <si>
    <r>
      <t xml:space="preserve">Percentage of fulltime teachers participating in BoS /Academic Council of Universities during the last five years. (Restrict data to BoS /Academic Council only) </t>
    </r>
    <r>
      <rPr>
        <b/>
        <sz val="12"/>
        <color rgb="FF00B0F0"/>
        <rFont val="Times New Roman"/>
        <family val="1"/>
      </rPr>
      <t>(5)</t>
    </r>
  </si>
  <si>
    <r>
      <t>Percentage of courses where interdisciplinary training / postings are built in currently offered programmes of the Institution to facilitate academic mobility of students during the last five years.</t>
    </r>
    <r>
      <rPr>
        <b/>
        <sz val="12"/>
        <color rgb="FF00B0F0"/>
        <rFont val="Times New Roman"/>
        <family val="1"/>
      </rPr>
      <t xml:space="preserve"> (10)</t>
    </r>
  </si>
  <si>
    <r>
      <t>Average percentage of students enrolled in subject-related Certificate/ Diploma programs/ Add-on programs as against the total number of students during the last five years</t>
    </r>
    <r>
      <rPr>
        <b/>
        <sz val="12"/>
        <color rgb="FFFF0000"/>
        <rFont val="Times New Roman"/>
        <family val="1"/>
      </rPr>
      <t xml:space="preserve"> </t>
    </r>
    <r>
      <rPr>
        <b/>
        <sz val="12"/>
        <color rgb="FF00B0F0"/>
        <rFont val="Times New Roman"/>
        <family val="1"/>
      </rPr>
      <t>(10)</t>
    </r>
  </si>
  <si>
    <r>
      <t xml:space="preserve">Average percentage of students enrolled in the value-added courses during the last five years </t>
    </r>
    <r>
      <rPr>
        <b/>
        <sz val="12"/>
        <color rgb="FF00B0F0"/>
        <rFont val="Times New Roman"/>
        <family val="1"/>
      </rPr>
      <t>(5)</t>
    </r>
  </si>
  <si>
    <t>1.3.3.1: Number of students enrolled in value-added courses imparting transferable and life skills offered year-wise during the last five years .</t>
  </si>
  <si>
    <r>
      <t>Percentage of students undertaking field visits/ internships/research projects/industry visits/community postings (data for the preceding academic year)</t>
    </r>
    <r>
      <rPr>
        <b/>
        <sz val="12"/>
        <color rgb="FF00B0F0"/>
        <rFont val="Times New Roman"/>
        <family val="1"/>
      </rPr>
      <t xml:space="preserve"> (10)</t>
    </r>
  </si>
  <si>
    <r>
      <t xml:space="preserve">Key Indicator - </t>
    </r>
    <r>
      <rPr>
        <b/>
        <sz val="12"/>
        <color rgb="FF000000"/>
        <rFont val="Times New Roman"/>
        <family val="1"/>
      </rPr>
      <t>1.4 Feedback System (20)</t>
    </r>
  </si>
  <si>
    <t>2.1.1.1 Number of students admitted from the reserved categories as per GOI or State Govt norms year-wise during last five years</t>
  </si>
  <si>
    <t>2.1.1.2 Total number of seats earmarked for reserved categories year-wise during last five years</t>
  </si>
  <si>
    <t>2.1.2.1 Number of seats available year-wise for various programmes offered by the College as against approved intake during the last five years:</t>
  </si>
  <si>
    <r>
      <t xml:space="preserve">Percentage of seats filled in for the various programmes as against the approved intake </t>
    </r>
    <r>
      <rPr>
        <b/>
        <sz val="12"/>
        <color rgb="FF00B0F0"/>
        <rFont val="Times New Roman"/>
        <family val="1"/>
      </rPr>
      <t>.(10)</t>
    </r>
    <r>
      <rPr>
        <b/>
        <sz val="12"/>
        <color theme="1"/>
        <rFont val="Times New Roman"/>
        <family val="1"/>
      </rPr>
      <t xml:space="preserve">
</t>
    </r>
  </si>
  <si>
    <t>Number of students</t>
  </si>
  <si>
    <t>Number of studentsenrolled</t>
  </si>
  <si>
    <t>Number of students admitted under reserved categories</t>
  </si>
  <si>
    <t>Total number of seats earmarked for reserved categories</t>
  </si>
  <si>
    <t>Number of seats</t>
  </si>
  <si>
    <t>Number of enrolled students(UG:
PG:
SuperSpecialty :)</t>
  </si>
  <si>
    <t>2.1.3.1 Number of students enrolled from other states year-wise during the last five years</t>
  </si>
  <si>
    <t>Total number of students enrolled in that year</t>
  </si>
  <si>
    <r>
      <t>The institution assesses the learning levels of the students, after admission and organises special Programmes for advanced learners and low performers: The Institution: 1. Follows measurable criteria to identify low performers 2. Follows measurable criteria to identify advanced learners 3. Organizes special programmes for low performers 4. Follows protocol to measure student achievement</t>
    </r>
    <r>
      <rPr>
        <b/>
        <sz val="12"/>
        <color rgb="FF00B0F0"/>
        <rFont val="Times New Roman"/>
        <family val="1"/>
      </rPr>
      <t>(10)</t>
    </r>
    <r>
      <rPr>
        <b/>
        <sz val="12"/>
        <color rgb="FFFF0000"/>
        <rFont val="Times New Roman"/>
        <family val="1"/>
      </rPr>
      <t xml:space="preserve"> Opt any one of the following: (A) All of the above (B) Any Three of the above (C) Any Two of the above (D)  Any One of the above (E) None of the above</t>
    </r>
  </si>
  <si>
    <r>
      <t>Student- Full time teacher ratio (data for the preceding academic year)</t>
    </r>
    <r>
      <rPr>
        <b/>
        <sz val="12"/>
        <color rgb="FFFF0000"/>
        <rFont val="Times New Roman"/>
        <family val="1"/>
      </rPr>
      <t xml:space="preserve"> </t>
    </r>
    <r>
      <rPr>
        <b/>
        <sz val="12"/>
        <color rgb="FF00B0F0"/>
        <rFont val="Times New Roman"/>
        <family val="1"/>
      </rPr>
      <t>(5)</t>
    </r>
    <r>
      <rPr>
        <b/>
        <sz val="12"/>
        <color theme="1"/>
        <rFont val="Times New Roman"/>
        <family val="1"/>
      </rPr>
      <t xml:space="preserve">
</t>
    </r>
  </si>
  <si>
    <t xml:space="preserve">Year </t>
  </si>
  <si>
    <t>Students</t>
  </si>
  <si>
    <t>Teachers</t>
  </si>
  <si>
    <t>2.4.2.1:  Number of fulltime teachers against sanctioned posts during the last five years</t>
  </si>
  <si>
    <t>Number of Full time teachers</t>
  </si>
  <si>
    <t>Number of Sanctioned posts</t>
  </si>
  <si>
    <t>Mentor</t>
  </si>
  <si>
    <t>Mentee</t>
  </si>
  <si>
    <t>Number of Full time teachers as per eligibility criteria</t>
  </si>
  <si>
    <t>Number of teachers trained</t>
  </si>
  <si>
    <t>2.4.5.1 Number of fulltime teachers who received awards, recognitions, fellowships for excellence in teaching and student mentoring, scholarships, professional achievements and academic leadership at State, National, International levels from Government / Government-recognized agencies / registered professional associations during the last five years</t>
  </si>
  <si>
    <t>Number of teachers who recevied awards etc</t>
  </si>
  <si>
    <t>Number of full time teachers</t>
  </si>
  <si>
    <t>Number of teachers getting fellowships/financial support</t>
  </si>
  <si>
    <t>3.1.3.1 Number of teachers recognized as research/PG thesis guides</t>
  </si>
  <si>
    <t>3.1.3.2 Number of fulltime teachers who worked in the institution during the last five years</t>
  </si>
  <si>
    <t>3.2.4.1 Number of research projects/clinical trials funded by government, industries and non-governmental agencies during the last five years</t>
  </si>
  <si>
    <t>3.2.4.2 Number of fulltime teachers who worked in the institution during the last five years</t>
  </si>
  <si>
    <t xml:space="preserve">Number of workshops/seminars conducted on Intellectual Property Rights (IPR) Research methodology, Good clinical, Laboratory, Pharmacy and Collection practices, Research Grant-writing and Industry-Academia Collaborations during the last five years </t>
  </si>
  <si>
    <t>Number of workshops / seminars</t>
  </si>
  <si>
    <t>Number</t>
  </si>
  <si>
    <t xml:space="preserve">3.3.4.1:    Number of books and chapters in edited volumes/books published and papers  published in national/ international conference proceedings per teacher during the last five years 
</t>
  </si>
  <si>
    <t>Number of extension and outreach activities</t>
  </si>
  <si>
    <t>3.4.2.1: Number of students participating in extension / outreach activities</t>
  </si>
  <si>
    <t>Number of students participating in extension / outreach activities</t>
  </si>
  <si>
    <t xml:space="preserve">3.5.1.1: Number of Collaborative activities for research, faculty exchange, student exchange/ Industry-internship etc. per year for the last five years  </t>
  </si>
  <si>
    <t>Number of Collaborative activities</t>
  </si>
  <si>
    <t>Number of Functional MoUs/linkages</t>
  </si>
  <si>
    <t>3.5.2.1: Number of Functional MoUs/linkages with institutions/ industries in India and abroad for academic, clinical training / internship, on-the job training, project work, student / faculty exchange, collaborative research programmes etc. year-wise during the last five years</t>
  </si>
  <si>
    <t>Amount (INR in lakhs)</t>
  </si>
  <si>
    <r>
      <t xml:space="preserve">Key Indicator -4.2 Clinical and Laboratory Learning Resources (20)
</t>
    </r>
    <r>
      <rPr>
        <b/>
        <sz val="12"/>
        <color rgb="FF000000"/>
        <rFont val="Times New Roman"/>
        <family val="1"/>
      </rPr>
      <t xml:space="preserve">
</t>
    </r>
  </si>
  <si>
    <t>4.2.2.1 Number of patients per year treated as outpatients in the teaching hospital for the last five years</t>
  </si>
  <si>
    <t>4.2.2.2 Number of patients per year treated as inpatients in the teaching hospital for the last five years</t>
  </si>
  <si>
    <t>Number of in- patients</t>
  </si>
  <si>
    <t>Number of out-patients</t>
  </si>
  <si>
    <t>4.3.4.1: Annual expenditure for the purchase of books including e-journals year-wise during last five years (INR in Lakhs)</t>
  </si>
  <si>
    <t>Number of students benefited</t>
  </si>
  <si>
    <r>
      <t xml:space="preserve">Key Indicator - 5.2 Student Progrssion (40)   
</t>
    </r>
    <r>
      <rPr>
        <b/>
        <sz val="12"/>
        <color rgb="FF000000"/>
        <rFont val="Times New Roman"/>
        <family val="1"/>
      </rPr>
      <t xml:space="preserve">
</t>
    </r>
  </si>
  <si>
    <t>Number of Students appeared</t>
  </si>
  <si>
    <t>Number of Students Qualified</t>
  </si>
  <si>
    <t>5.2.1.1: Number of students appearing in state/ national/ international level examinations (eg: GATE/GMAT/CAT/NEET/GRE/ TOEFL/ PLAB/USMLE/AYUSH/Civil Services/Defence/UPSC/State government examinations/ AIIMSPGET, JIPMER Entrance Test, PGIMER Entrance Test etc.,) year-wise during the last five years</t>
  </si>
  <si>
    <t xml:space="preserve">5.2.1.2 Number of students qualifying in state/ national/ international level examinations (eg: GATE/GMAT/CAT/NEET/GRE/TOEFL/ PLAB/USMLE/AYUSH/Civil Services/Defence/UPSC/State government examinations/ AIIMSPGET, JIPMER Entrance Test, PGIMER Entrance Test etc.,) year-wise during the last five </t>
  </si>
  <si>
    <t>Number of students placed / self-employed</t>
  </si>
  <si>
    <t>5.2.3.2: Total number of graduated students</t>
  </si>
  <si>
    <t>Number of awards / medals</t>
  </si>
  <si>
    <t>Number of events</t>
  </si>
  <si>
    <t>Number of teachers provided with financial support</t>
  </si>
  <si>
    <t>Number of training programmes</t>
  </si>
  <si>
    <t>Number of teachers</t>
  </si>
  <si>
    <t>Funds / Grants received from government bodies (INR in crores)</t>
  </si>
  <si>
    <t>Funds / Grants received from non-government bodies (INR in crores)</t>
  </si>
  <si>
    <t xml:space="preserve">Number of gender equity sensitization programmes organized </t>
  </si>
  <si>
    <t>Differently-abled (Divyangjan) friendliness (10)</t>
  </si>
  <si>
    <t>Extended Profile: 1.1 Number of Programmes offered year wise for last five years</t>
  </si>
  <si>
    <t>Program Code</t>
  </si>
  <si>
    <t>Program Name</t>
  </si>
  <si>
    <t>Year of offering</t>
  </si>
  <si>
    <t>Course code</t>
  </si>
  <si>
    <t>Name of the course</t>
  </si>
  <si>
    <t>Year of enrollment</t>
  </si>
  <si>
    <t>Name</t>
  </si>
  <si>
    <t xml:space="preserve">Student enrollment number </t>
  </si>
  <si>
    <t>Date of enrolment</t>
  </si>
  <si>
    <t>Name of the Full time teacher</t>
  </si>
  <si>
    <t>Date of appointment</t>
  </si>
  <si>
    <t>Pan No.</t>
  </si>
  <si>
    <t>Weather serving in the institution presently yes/No</t>
  </si>
  <si>
    <t>Date of leaving the Insistion if applicable</t>
  </si>
  <si>
    <t>Year of passing final year exam</t>
  </si>
  <si>
    <t>Name of students</t>
  </si>
  <si>
    <t>Enrollment number</t>
  </si>
  <si>
    <t>3.1 Number of full time teachers year wise during the last five years</t>
  </si>
  <si>
    <t>1.2 Number of courses in all Programmes year wise during the last five years</t>
  </si>
  <si>
    <t>Number of Managemnt Sanctioned Post</t>
  </si>
  <si>
    <t>Number of UGC/Government sanctiioned Post</t>
  </si>
  <si>
    <t>3.2 Number of sanctioned posts year wise during the last five years</t>
  </si>
  <si>
    <t>Year 01</t>
  </si>
  <si>
    <t>Subheading of expenditure</t>
  </si>
  <si>
    <t>Total Expenditure</t>
  </si>
  <si>
    <t>Year 02</t>
  </si>
  <si>
    <t>Year 03</t>
  </si>
  <si>
    <t>Year 04</t>
  </si>
  <si>
    <t>Year 05</t>
  </si>
  <si>
    <t>4.1 Total Expenditure excluding salary year wise during the last five years (INR in Lakhs)</t>
  </si>
  <si>
    <t xml:space="preserve">No of computers </t>
  </si>
  <si>
    <t>Department/ place of deployment</t>
  </si>
  <si>
    <t>4.2Total number of computers in the campus for academic purpose: _________</t>
  </si>
  <si>
    <t>2.2 Number of outgoing / final year students year wise during the last five years.</t>
  </si>
  <si>
    <r>
      <t xml:space="preserve">Key Indicator - </t>
    </r>
    <r>
      <rPr>
        <b/>
        <sz val="12"/>
        <color rgb="FF000000"/>
        <rFont val="Times New Roman"/>
        <family val="1"/>
      </rPr>
      <t>1.3 Curriculum Enrichment (25)</t>
    </r>
  </si>
  <si>
    <r>
      <t xml:space="preserve">Number of value-added courses imparting transferable and life skills offered during the last five years </t>
    </r>
    <r>
      <rPr>
        <b/>
        <sz val="12"/>
        <color rgb="FF00B0F0"/>
        <rFont val="Times New Roman"/>
        <family val="1"/>
      </rPr>
      <t>(5)</t>
    </r>
  </si>
  <si>
    <r>
      <t>Student: Mentor ratio (data for the preceding academic year)</t>
    </r>
    <r>
      <rPr>
        <b/>
        <sz val="12"/>
        <color rgb="FFFF0000"/>
        <rFont val="Times New Roman"/>
        <family val="1"/>
      </rPr>
      <t xml:space="preserve"> </t>
    </r>
    <r>
      <rPr>
        <b/>
        <sz val="12"/>
        <color rgb="FF00B0F0"/>
        <rFont val="Times New Roman"/>
        <family val="1"/>
      </rPr>
      <t>(10)</t>
    </r>
  </si>
  <si>
    <r>
      <t xml:space="preserve">Average percentage of fulltime teachers against sanctioned posts during the last five years </t>
    </r>
    <r>
      <rPr>
        <b/>
        <sz val="12"/>
        <color rgb="FF00B0F0"/>
        <rFont val="Times New Roman"/>
        <family val="1"/>
      </rPr>
      <t>(10)</t>
    </r>
  </si>
  <si>
    <r>
      <t xml:space="preserve">Average percentage of fulltime teachers with Ph.D./D.Sc./D.Lit./DM/M Ch/DNB in super specialities /other PG degrees  in Health Sciences (like MD/ MS/ MDS etc.,) for recognition as Ph.D guides as per the eligibility criteria stipulated by the Regulatory Councils. </t>
    </r>
    <r>
      <rPr>
        <b/>
        <sz val="12"/>
        <color rgb="FF00B0F0"/>
        <rFont val="Times New Roman"/>
        <family val="1"/>
      </rPr>
      <t>(10)</t>
    </r>
  </si>
  <si>
    <r>
      <t xml:space="preserve">Teaching experience of fulltime teachers in number of years (data for the preceding academic year) </t>
    </r>
    <r>
      <rPr>
        <b/>
        <sz val="12"/>
        <color rgb="FF00B0F0"/>
        <rFont val="Times New Roman"/>
        <family val="1"/>
      </rPr>
      <t>(10)</t>
    </r>
  </si>
  <si>
    <r>
      <t xml:space="preserve">Average percentage of teachers trained for development and delivery of e-content / e-courses during the last 5 years  </t>
    </r>
    <r>
      <rPr>
        <b/>
        <sz val="12"/>
        <color rgb="FF00B0F0"/>
        <rFont val="Times New Roman"/>
        <family val="1"/>
      </rPr>
      <t>(10)</t>
    </r>
  </si>
  <si>
    <r>
      <t>Fulltime teachers who received awards, recognitions, fellowships for excellence in teaching, student mentoring, scholarships, professional achievements and academic leadership at State, National, International levels from Government / Government-recognized agencies / registered professional associations during the last five years</t>
    </r>
    <r>
      <rPr>
        <b/>
        <sz val="12"/>
        <color rgb="FFFF0000"/>
        <rFont val="Times New Roman"/>
        <family val="1"/>
      </rPr>
      <t xml:space="preserve"> </t>
    </r>
    <r>
      <rPr>
        <b/>
        <sz val="12"/>
        <color rgb="FF00B0F0"/>
        <rFont val="Times New Roman"/>
        <family val="1"/>
      </rPr>
      <t>(10)</t>
    </r>
  </si>
  <si>
    <r>
      <t xml:space="preserve">Trend analysis of the Pass percentage of final year students during last five years </t>
    </r>
    <r>
      <rPr>
        <b/>
        <sz val="12"/>
        <color rgb="FF00B0F0"/>
        <rFont val="Times New Roman"/>
        <family val="1"/>
      </rPr>
      <t>(15)</t>
    </r>
  </si>
  <si>
    <r>
      <t>Percentage of teachers recognized as PG / Ph.D research guides</t>
    </r>
    <r>
      <rPr>
        <b/>
        <sz val="12"/>
        <color rgb="FFFF0000"/>
        <rFont val="Times New Roman"/>
        <family val="1"/>
      </rPr>
      <t xml:space="preserve"> </t>
    </r>
    <r>
      <rPr>
        <b/>
        <sz val="12"/>
        <color rgb="FF00B0F0"/>
        <rFont val="Times New Roman"/>
        <family val="1"/>
      </rPr>
      <t>(5)</t>
    </r>
  </si>
  <si>
    <r>
      <rPr>
        <b/>
        <sz val="12"/>
        <color theme="1"/>
        <rFont val="Times New Roman"/>
        <family val="1"/>
      </rPr>
      <t>Average Percentage of teachers awarded national fellowships /  financial support for advanced studies/collaborative research and conference participation during the last five years</t>
    </r>
    <r>
      <rPr>
        <b/>
        <sz val="12"/>
        <color rgb="FFFF0000"/>
        <rFont val="Times New Roman"/>
        <family val="1"/>
      </rPr>
      <t xml:space="preserve"> </t>
    </r>
    <r>
      <rPr>
        <b/>
        <sz val="12"/>
        <color rgb="FF00B0F0"/>
        <rFont val="Times New Roman"/>
        <family val="1"/>
      </rPr>
      <t>(5)</t>
    </r>
    <r>
      <rPr>
        <sz val="12"/>
        <color theme="1"/>
        <rFont val="Times New Roman"/>
        <family val="1"/>
      </rPr>
      <t xml:space="preserve">
</t>
    </r>
  </si>
  <si>
    <r>
      <t xml:space="preserve">Number of research projects/clinical trials funded by government, industries and non-governmental agencies during the last five years </t>
    </r>
    <r>
      <rPr>
        <b/>
        <sz val="12"/>
        <color rgb="FF00B0F0"/>
        <rFont val="Times New Roman"/>
        <family val="1"/>
      </rPr>
      <t>(7)</t>
    </r>
  </si>
  <si>
    <r>
      <t xml:space="preserve">Total number of workshops/seminars conducted on Intellectual Property Rights (IPR) Research methodology, Good clinical, Laboratory, Pharmacy and Collection practices, Research Grant-writing and Industry-Academia Collaborations during the last five years </t>
    </r>
    <r>
      <rPr>
        <b/>
        <sz val="12"/>
        <color rgb="FF00B0F0"/>
        <rFont val="Times New Roman"/>
        <family val="1"/>
      </rPr>
      <t>(5)</t>
    </r>
  </si>
  <si>
    <r>
      <rPr>
        <b/>
        <sz val="12"/>
        <color theme="1"/>
        <rFont val="Times New Roman"/>
        <family val="1"/>
      </rPr>
      <t>Number  of Ph.D/ DM/ M Ch/  PG Degrees in the respective disciplines awarded per eligible teacher* of the Institution during the last five years</t>
    </r>
    <r>
      <rPr>
        <b/>
        <sz val="12"/>
        <color rgb="FFFF0000"/>
        <rFont val="Times New Roman"/>
        <family val="1"/>
      </rPr>
      <t xml:space="preserve"> </t>
    </r>
    <r>
      <rPr>
        <b/>
        <sz val="12"/>
        <color rgb="FF00B0F0"/>
        <rFont val="Times New Roman"/>
        <family val="1"/>
      </rPr>
      <t>(4)</t>
    </r>
    <r>
      <rPr>
        <sz val="12"/>
        <color theme="1"/>
        <rFont val="Times New Roman"/>
        <family val="1"/>
      </rPr>
      <t xml:space="preserve">
</t>
    </r>
  </si>
  <si>
    <r>
      <rPr>
        <b/>
        <sz val="12"/>
        <color theme="1"/>
        <rFont val="Times New Roman"/>
        <family val="1"/>
      </rPr>
      <t xml:space="preserve">Number of  papers published per teacher in the Journals notified on UGC website/Scopus/ Web of Science/ PubMed during the last five years </t>
    </r>
    <r>
      <rPr>
        <b/>
        <sz val="12"/>
        <color rgb="FF00B0F0"/>
        <rFont val="Times New Roman"/>
        <family val="1"/>
      </rPr>
      <t>(8)</t>
    </r>
    <r>
      <rPr>
        <sz val="12"/>
        <color theme="1"/>
        <rFont val="Times New Roman"/>
        <family val="1"/>
      </rPr>
      <t xml:space="preserve">
</t>
    </r>
  </si>
  <si>
    <r>
      <rPr>
        <b/>
        <sz val="12"/>
        <color theme="1"/>
        <rFont val="Times New Roman"/>
        <family val="1"/>
      </rPr>
      <t xml:space="preserve">Total number of books and chapters in edited volumes/books published and papers in national/ international conference proceedings year-wise during last five years </t>
    </r>
    <r>
      <rPr>
        <b/>
        <sz val="12"/>
        <color rgb="FF00B0F0"/>
        <rFont val="Times New Roman"/>
        <family val="1"/>
      </rPr>
      <t>(4)</t>
    </r>
    <r>
      <rPr>
        <sz val="12"/>
        <color theme="1"/>
        <rFont val="Times New Roman"/>
        <family val="1"/>
      </rPr>
      <t xml:space="preserve">
</t>
    </r>
  </si>
  <si>
    <r>
      <t xml:space="preserve">Extension and outreach activities carried out in collaboration with industry, the community, government and non-government organizations engaging NSS/NCC/Red Cross/YRC/institutional clubs etc. during the last five years </t>
    </r>
    <r>
      <rPr>
        <b/>
        <sz val="12"/>
        <color rgb="FF00B0F0"/>
        <rFont val="Times New Roman"/>
        <family val="1"/>
      </rPr>
      <t>(10)</t>
    </r>
  </si>
  <si>
    <r>
      <t xml:space="preserve">Average percentage of students participating in extension and outreach activities as stated at 3.6.1 </t>
    </r>
    <r>
      <rPr>
        <b/>
        <sz val="12"/>
        <color rgb="FF00B0F0"/>
        <rFont val="Times New Roman"/>
        <family val="1"/>
      </rPr>
      <t>(15)</t>
    </r>
  </si>
  <si>
    <r>
      <t xml:space="preserve"> Total number of Collaborative activities for research, faculty exchange, student exchange year-wise during the last five years </t>
    </r>
    <r>
      <rPr>
        <b/>
        <sz val="12"/>
        <color rgb="FF00B0F0"/>
        <rFont val="Times New Roman"/>
        <family val="1"/>
      </rPr>
      <t>(10)</t>
    </r>
  </si>
  <si>
    <r>
      <t xml:space="preserve">Functional MoUs/linkages with institutions/ industries in India and abroad for academic, clinical training / internship, on-the job training, project work, student / faculty exchange, collaborative research programmes etc. during the last five years  </t>
    </r>
    <r>
      <rPr>
        <b/>
        <sz val="12"/>
        <color rgb="FF00B0F0"/>
        <rFont val="Times New Roman"/>
        <family val="1"/>
      </rPr>
      <t>(10)</t>
    </r>
  </si>
  <si>
    <r>
      <t>Average percentage of budget allocation excluding salary for infrastructure development and augmentation during the last five years.</t>
    </r>
    <r>
      <rPr>
        <b/>
        <sz val="12"/>
        <color rgb="FF00B0F0"/>
        <rFont val="Times New Roman"/>
        <family val="1"/>
      </rPr>
      <t xml:space="preserve"> (5)</t>
    </r>
  </si>
  <si>
    <r>
      <rPr>
        <b/>
        <sz val="12"/>
        <color theme="1"/>
        <rFont val="Times New Roman"/>
        <family val="1"/>
      </rPr>
      <t xml:space="preserve">Average number of patients per year treated as outpatients and inpatients in the teaching hospital for the last five years </t>
    </r>
    <r>
      <rPr>
        <b/>
        <sz val="12"/>
        <color rgb="FF00B0F0"/>
        <rFont val="Times New Roman"/>
        <family val="1"/>
      </rPr>
      <t>(7)</t>
    </r>
    <r>
      <rPr>
        <sz val="12"/>
        <color theme="1"/>
        <rFont val="Times New Roman"/>
        <family val="1"/>
      </rPr>
      <t xml:space="preserve">
</t>
    </r>
  </si>
  <si>
    <r>
      <t xml:space="preserve">Average annual expenditure for the purchase of books including e-journals during the last five years </t>
    </r>
    <r>
      <rPr>
        <b/>
        <sz val="12"/>
        <color rgb="FF00B0F0"/>
        <rFont val="Times New Roman"/>
        <family val="1"/>
      </rPr>
      <t>(5)</t>
    </r>
    <r>
      <rPr>
        <b/>
        <sz val="12"/>
        <color theme="1"/>
        <rFont val="Times New Roman"/>
        <family val="1"/>
      </rPr>
      <t xml:space="preserve">
</t>
    </r>
  </si>
  <si>
    <r>
      <t xml:space="preserve">Percentage of classrooms and seminar halls with ICT-enabled facilities (data for the preceding academic year) </t>
    </r>
    <r>
      <rPr>
        <b/>
        <sz val="12"/>
        <color rgb="FF00B0F0"/>
        <rFont val="Times New Roman"/>
        <family val="1"/>
      </rPr>
      <t>(5)</t>
    </r>
  </si>
  <si>
    <r>
      <t>Average expenditure incurred on maintenance of physical facilities and academic support facilities excluding salary component as a percentage during the last five years</t>
    </r>
    <r>
      <rPr>
        <b/>
        <sz val="12"/>
        <color rgb="FFFF0000"/>
        <rFont val="Times New Roman"/>
        <family val="1"/>
      </rPr>
      <t xml:space="preserve"> </t>
    </r>
    <r>
      <rPr>
        <b/>
        <sz val="12"/>
        <color rgb="FF00B0F0"/>
        <rFont val="Times New Roman"/>
        <family val="1"/>
      </rPr>
      <t>(10)</t>
    </r>
  </si>
  <si>
    <r>
      <t>Average  percentage of students benefited by scholarships /free ships / fee-waivers by Government / Non-Governmental agencies / Institution during the last five years</t>
    </r>
    <r>
      <rPr>
        <b/>
        <sz val="12"/>
        <color rgb="FFFF0000"/>
        <rFont val="Times New Roman"/>
        <family val="1"/>
      </rPr>
      <t xml:space="preserve"> </t>
    </r>
    <r>
      <rPr>
        <b/>
        <sz val="12"/>
        <color rgb="FF00B0F0"/>
        <rFont val="Times New Roman"/>
        <family val="1"/>
      </rPr>
      <t>(15)</t>
    </r>
  </si>
  <si>
    <r>
      <t xml:space="preserve">Average percentage of students benefitted by guidance for competitive examinations and career counselling offered by the Institution during the last five years </t>
    </r>
    <r>
      <rPr>
        <b/>
        <sz val="12"/>
        <color rgb="FF00B0F0"/>
        <rFont val="Times New Roman"/>
        <family val="1"/>
      </rPr>
      <t>(10)</t>
    </r>
  </si>
  <si>
    <r>
      <t xml:space="preserve">Average percentage of students qualifying in state/ national/ international level examinations during the last five years (eg: GATE/GMAT/CAT/NEET/GRE/TOEFL/PLAB/USMLE/AYUSH/Civil Services/Defence/UPSC/State government examinations/ AIIMSPGET, JIPMER Entrance Test, PGIMER Entrance Test etc.,) </t>
    </r>
    <r>
      <rPr>
        <b/>
        <sz val="12"/>
        <color rgb="FF00B0F0"/>
        <rFont val="Times New Roman"/>
        <family val="1"/>
      </rPr>
      <t>(15)</t>
    </r>
  </si>
  <si>
    <r>
      <t xml:space="preserve">Average percentage of placement /self-employment in professional services of outgoing students during the last five years </t>
    </r>
    <r>
      <rPr>
        <b/>
        <sz val="12"/>
        <color rgb="FF00B0F0"/>
        <rFont val="Times New Roman"/>
        <family val="1"/>
      </rPr>
      <t>(15)</t>
    </r>
  </si>
  <si>
    <r>
      <rPr>
        <b/>
        <sz val="12"/>
        <color theme="1"/>
        <rFont val="Times New Roman"/>
        <family val="1"/>
      </rPr>
      <t xml:space="preserve">Percentage of last batch of graduated students who have progressed to higher education </t>
    </r>
    <r>
      <rPr>
        <b/>
        <sz val="12"/>
        <color rgb="FF00B0F0"/>
        <rFont val="Times New Roman"/>
        <family val="1"/>
      </rPr>
      <t>(10)</t>
    </r>
    <r>
      <rPr>
        <sz val="12"/>
        <color theme="1"/>
        <rFont val="Times New Roman"/>
        <family val="1"/>
      </rPr>
      <t xml:space="preserve">
</t>
    </r>
  </si>
  <si>
    <r>
      <t>Number of awards/medals for outstanding performance in sports/cultural activities at State/Regional (zonal)/ National / International levels (award for a team event should be counted as one) during the last five years.</t>
    </r>
    <r>
      <rPr>
        <b/>
        <sz val="12"/>
        <color rgb="FFFF0000"/>
        <rFont val="Times New Roman"/>
        <family val="1"/>
      </rPr>
      <t xml:space="preserve"> </t>
    </r>
    <r>
      <rPr>
        <b/>
        <sz val="12"/>
        <color rgb="FF00B0F0"/>
        <rFont val="Times New Roman"/>
        <family val="1"/>
      </rPr>
      <t>(10)</t>
    </r>
  </si>
  <si>
    <r>
      <rPr>
        <b/>
        <sz val="12"/>
        <color theme="1"/>
        <rFont val="Times New Roman"/>
        <family val="1"/>
      </rPr>
      <t xml:space="preserve">Number of sports and cultural activities/competitions organised by the Institution during the last five years </t>
    </r>
    <r>
      <rPr>
        <b/>
        <sz val="12"/>
        <color rgb="FF00B0F0"/>
        <rFont val="Times New Roman"/>
        <family val="1"/>
      </rPr>
      <t>(10)</t>
    </r>
    <r>
      <rPr>
        <sz val="12"/>
        <color theme="1"/>
        <rFont val="Times New Roman"/>
        <family val="1"/>
      </rPr>
      <t xml:space="preserve">
</t>
    </r>
  </si>
  <si>
    <r>
      <t>Average percentage of teachers provided with financial support to attend conferences/workshops and towards membership fee of professional bodies during the last five years</t>
    </r>
    <r>
      <rPr>
        <b/>
        <sz val="12"/>
        <color rgb="FFFF0000"/>
        <rFont val="Times New Roman"/>
        <family val="1"/>
      </rPr>
      <t xml:space="preserve"> </t>
    </r>
    <r>
      <rPr>
        <b/>
        <sz val="12"/>
        <color rgb="FF00B0F0"/>
        <rFont val="Times New Roman"/>
        <family val="1"/>
      </rPr>
      <t>(7)</t>
    </r>
  </si>
  <si>
    <r>
      <t xml:space="preserve">Average number of professional development /administrative training programs organized by the Institution for teaching and non-teaching staff during the last five years </t>
    </r>
    <r>
      <rPr>
        <b/>
        <sz val="12"/>
        <color rgb="FF00B0F0"/>
        <rFont val="Times New Roman"/>
        <family val="1"/>
      </rPr>
      <t>(6)</t>
    </r>
  </si>
  <si>
    <r>
      <t xml:space="preserve">Average percentage of teachers undergoing Faculty Development Programmes (FDP) including online programmes during the last five years (Orientation / Induction Programmes, Refresher Course, Short Term Course etc.) </t>
    </r>
    <r>
      <rPr>
        <b/>
        <sz val="12"/>
        <color rgb="FF00B0F0"/>
        <rFont val="Times New Roman"/>
        <family val="1"/>
      </rPr>
      <t>(6)</t>
    </r>
  </si>
  <si>
    <r>
      <t xml:space="preserve">Funds / Grants received from government/non-government bodies, individuals, philanthropists during the last five years (not covered in Criterion III) </t>
    </r>
    <r>
      <rPr>
        <b/>
        <sz val="12"/>
        <color rgb="FF00B0F0"/>
        <rFont val="Times New Roman"/>
        <family val="1"/>
      </rPr>
      <t>(7)</t>
    </r>
    <r>
      <rPr>
        <b/>
        <sz val="12"/>
        <color rgb="FFFF0000"/>
        <rFont val="Times New Roman"/>
        <family val="1"/>
      </rPr>
      <t xml:space="preserve"> </t>
    </r>
  </si>
  <si>
    <r>
      <t xml:space="preserve">Average number of teachers attending programs/workshops/seminars specific to quality improvement  per year </t>
    </r>
    <r>
      <rPr>
        <b/>
        <sz val="12"/>
        <color rgb="FF00B0F0"/>
        <rFont val="Times New Roman"/>
        <family val="1"/>
      </rPr>
      <t>(10)</t>
    </r>
  </si>
  <si>
    <r>
      <t xml:space="preserve">Number of gender equity sensitization programmes organized by the Institution during the last five years  </t>
    </r>
    <r>
      <rPr>
        <b/>
        <sz val="12"/>
        <color rgb="FF00B0F0"/>
        <rFont val="Times New Roman"/>
        <family val="1"/>
      </rPr>
      <t>(5)</t>
    </r>
  </si>
  <si>
    <r>
      <t xml:space="preserve">Mechanism in place to obtain structured feedback on curricula/syllabi from various stakeholders  </t>
    </r>
    <r>
      <rPr>
        <b/>
        <sz val="12"/>
        <color rgb="FFFF0000"/>
        <rFont val="Times New Roman"/>
        <family val="1"/>
      </rPr>
      <t xml:space="preserve"> </t>
    </r>
    <r>
      <rPr>
        <b/>
        <sz val="12"/>
        <color rgb="FF00B0F0"/>
        <rFont val="Times New Roman"/>
        <family val="1"/>
      </rPr>
      <t xml:space="preserve">(10) </t>
    </r>
    <r>
      <rPr>
        <b/>
        <sz val="12"/>
        <color rgb="FFFF0000"/>
        <rFont val="Times New Roman"/>
        <family val="1"/>
      </rPr>
      <t xml:space="preserve">     </t>
    </r>
    <r>
      <rPr>
        <b/>
        <sz val="12"/>
        <color theme="1"/>
        <rFont val="Times New Roman"/>
        <family val="1"/>
      </rPr>
      <t xml:space="preserve">                                       Structured feedback received from : 1)Students 2)Teachers 3)Employers 4)Alumini 5)Professionals                                                </t>
    </r>
    <r>
      <rPr>
        <b/>
        <sz val="12"/>
        <color theme="9" tint="-0.499984740745262"/>
        <rFont val="Times New Roman"/>
        <family val="1"/>
      </rPr>
      <t>Opt any one of the following: ( A) All the Above (B)Any four of the above (C) Any three of the above (D)Any two of the above (E) Any one ofthe Above</t>
    </r>
  </si>
  <si>
    <r>
      <t xml:space="preserve">Feedback on curricula and syllabi obtained from stakeholders is processed in terms of:  </t>
    </r>
    <r>
      <rPr>
        <b/>
        <sz val="12"/>
        <color rgb="FFFF0000"/>
        <rFont val="Times New Roman"/>
        <family val="1"/>
      </rPr>
      <t xml:space="preserve"> </t>
    </r>
    <r>
      <rPr>
        <b/>
        <sz val="12"/>
        <color rgb="FF00B0F0"/>
        <rFont val="Times New Roman"/>
        <family val="1"/>
      </rPr>
      <t xml:space="preserve">(10)  </t>
    </r>
    <r>
      <rPr>
        <b/>
        <sz val="12"/>
        <color rgb="FFFF0000"/>
        <rFont val="Times New Roman"/>
        <family val="1"/>
      </rPr>
      <t xml:space="preserve">    </t>
    </r>
    <r>
      <rPr>
        <b/>
        <sz val="12"/>
        <color theme="1"/>
        <rFont val="Times New Roman"/>
        <family val="1"/>
      </rPr>
      <t xml:space="preserve">                                                                                   </t>
    </r>
    <r>
      <rPr>
        <b/>
        <sz val="12"/>
        <color theme="9" tint="-0.499984740745262"/>
        <rFont val="Times New Roman"/>
        <family val="1"/>
      </rPr>
      <t>Opt any one of the following: ( A) A. Feedback collected, analysed and action taken on feedback 
made available on website (B) Feedback collected, analysed and action has been taken (C) Feedback collected and analysed
  (D) Feedback collected (E) E.  Feedback not collected</t>
    </r>
  </si>
  <si>
    <r>
      <t xml:space="preserve">Use of Clinical Skills Laboratory and Simulation Based Learning </t>
    </r>
    <r>
      <rPr>
        <b/>
        <sz val="12"/>
        <color rgb="FF00B0F0"/>
        <rFont val="Times New Roman"/>
        <family val="1"/>
      </rPr>
      <t>(10)</t>
    </r>
    <r>
      <rPr>
        <b/>
        <sz val="12"/>
        <color rgb="FFFF0000"/>
        <rFont val="Times New Roman"/>
        <family val="1"/>
      </rPr>
      <t xml:space="preserve">  </t>
    </r>
    <r>
      <rPr>
        <b/>
        <sz val="12"/>
        <color theme="1"/>
        <rFont val="Times New Roman"/>
        <family val="1"/>
      </rPr>
      <t xml:space="preserve">The Institution 1. Has Basic Clinical Skills Training Models and Trainers for clinical skills in the relevant disciplines. 2. Has advanced patient simulators for simulation-based training 3. Has structured programs for training and assessment of students in Clinical Skills Lab / Simulation centre. 4. Conducts training programs for the faculty in the use of clinical skills lab and simulation methods of teaching-learning       </t>
    </r>
    <r>
      <rPr>
        <b/>
        <sz val="12"/>
        <color theme="9" tint="-0.499984740745262"/>
        <rFont val="Times New Roman"/>
        <family val="1"/>
      </rPr>
      <t>Opt any one of the following: (A) All of the above (B) Any Three of the above (C) Any Two of the above (D)  Any One of the above (E) None of the above</t>
    </r>
  </si>
  <si>
    <r>
      <rPr>
        <b/>
        <sz val="12"/>
        <color theme="1"/>
        <rFont val="Times New Roman"/>
        <family val="1"/>
      </rPr>
      <t xml:space="preserve">The Institution provides opportunities to students for midcourse improvement of  performance through specific interventions </t>
    </r>
    <r>
      <rPr>
        <b/>
        <sz val="12"/>
        <color rgb="FF00B0F0"/>
        <rFont val="Times New Roman"/>
        <family val="1"/>
      </rPr>
      <t xml:space="preserve">(10) </t>
    </r>
    <r>
      <rPr>
        <b/>
        <sz val="12"/>
        <color rgb="FFFF0000"/>
        <rFont val="Times New Roman"/>
        <family val="1"/>
      </rPr>
      <t xml:space="preserve"> </t>
    </r>
    <r>
      <rPr>
        <b/>
        <sz val="12"/>
        <rFont val="Times New Roman"/>
        <family val="1"/>
      </rPr>
      <t xml:space="preserve">Opportunities to students for midcourse improvement of  performance are provided through: 1. Timely administration of CIE  2.  On time assessment and feedback 3. Makeup assignments/tests 4. Remedial teaching/support                                                                                   </t>
    </r>
    <r>
      <rPr>
        <b/>
        <sz val="12"/>
        <color theme="9" tint="-0.499984740745262"/>
        <rFont val="Times New Roman"/>
        <family val="1"/>
      </rPr>
      <t>Opt any one of the following: (A) All of the above (B) Any Three of the above (C) Any Two of the above (D)  Any One of the above (E) None of the above</t>
    </r>
    <r>
      <rPr>
        <sz val="12"/>
        <color rgb="FFFF0000"/>
        <rFont val="Times New Roman"/>
        <family val="1"/>
      </rPr>
      <t xml:space="preserve">
</t>
    </r>
    <r>
      <rPr>
        <sz val="12"/>
        <color theme="1"/>
        <rFont val="Times New Roman"/>
        <family val="1"/>
      </rPr>
      <t xml:space="preserve">
</t>
    </r>
  </si>
  <si>
    <r>
      <rPr>
        <b/>
        <sz val="12"/>
        <color theme="1"/>
        <rFont val="Times New Roman"/>
        <family val="1"/>
      </rPr>
      <t xml:space="preserve">Availability of infrastructure for community based learning </t>
    </r>
    <r>
      <rPr>
        <b/>
        <sz val="12"/>
        <color rgb="FF00B0F0"/>
        <rFont val="Times New Roman"/>
        <family val="1"/>
      </rPr>
      <t xml:space="preserve">(6)  </t>
    </r>
    <r>
      <rPr>
        <b/>
        <sz val="12"/>
        <color rgb="FFFF0000"/>
        <rFont val="Times New Roman"/>
        <family val="1"/>
      </rPr>
      <t xml:space="preserve">   </t>
    </r>
    <r>
      <rPr>
        <sz val="12"/>
        <color theme="1"/>
        <rFont val="Times New Roman"/>
        <family val="1"/>
      </rPr>
      <t xml:space="preserve">                                                                                                                                       Institution has: 1. Attached Satellite Primary Health Center/s 
2. Attached Rural Health Center/s other than College teaching hospital available for training of students
3. Residential facility for students / trainees at the above peripheral health centers / hospitals
</t>
    </r>
    <r>
      <rPr>
        <b/>
        <sz val="12"/>
        <color theme="9" tint="-0.499984740745262"/>
        <rFont val="Times New Roman"/>
        <family val="1"/>
      </rPr>
      <t>Opt any one of the following: (A)  Any Three of the above (B) Any Two of the above (C)  Any One of the above (D) None of the above</t>
    </r>
    <r>
      <rPr>
        <b/>
        <sz val="12"/>
        <color rgb="FFFF0000"/>
        <rFont val="Times New Roman"/>
        <family val="1"/>
      </rPr>
      <t xml:space="preserve">
</t>
    </r>
    <r>
      <rPr>
        <sz val="12"/>
        <color theme="1"/>
        <rFont val="Times New Roman"/>
        <family val="1"/>
      </rPr>
      <t xml:space="preserve">
</t>
    </r>
  </si>
  <si>
    <r>
      <rPr>
        <b/>
        <sz val="12"/>
        <color theme="1"/>
        <rFont val="Times New Roman"/>
        <family val="1"/>
      </rPr>
      <t xml:space="preserve">Does the Institution have an e-Library with membership / registration for the following: </t>
    </r>
    <r>
      <rPr>
        <b/>
        <sz val="12"/>
        <color rgb="FF00B0F0"/>
        <rFont val="Times New Roman"/>
        <family val="1"/>
      </rPr>
      <t xml:space="preserve">(3) </t>
    </r>
    <r>
      <rPr>
        <b/>
        <sz val="12"/>
        <color rgb="FFFF0000"/>
        <rFont val="Times New Roman"/>
        <family val="1"/>
      </rPr>
      <t xml:space="preserve">  </t>
    </r>
    <r>
      <rPr>
        <sz val="12"/>
        <color rgb="FFFF0000"/>
        <rFont val="Times New Roman"/>
        <family val="1"/>
      </rPr>
      <t xml:space="preserve">   </t>
    </r>
    <r>
      <rPr>
        <sz val="12"/>
        <color theme="1"/>
        <rFont val="Times New Roman"/>
        <family val="1"/>
      </rPr>
      <t xml:space="preserve">                                                                                1. e – journals / e-books consortia 2. E-Shodh Sindhu 3. Shodhganga 4. SWAYAM 5. Discipline-specific Databases                                             </t>
    </r>
    <r>
      <rPr>
        <b/>
        <sz val="12"/>
        <color theme="9" tint="-0.499984740745262"/>
        <rFont val="Times New Roman"/>
        <family val="1"/>
      </rPr>
      <t>Opt any one of the following: (A) All of the above (B) Any Three of the above (C) Any Two of the above (D)  Any One of the above (E) None of the above</t>
    </r>
    <r>
      <rPr>
        <sz val="12"/>
        <color theme="1"/>
        <rFont val="Times New Roman"/>
        <family val="1"/>
      </rPr>
      <t xml:space="preserve">
</t>
    </r>
  </si>
  <si>
    <r>
      <t xml:space="preserve">E-content resources used by teachers: </t>
    </r>
    <r>
      <rPr>
        <b/>
        <sz val="12"/>
        <color rgb="FF00B0F0"/>
        <rFont val="Times New Roman"/>
        <family val="1"/>
      </rPr>
      <t>(3)</t>
    </r>
    <r>
      <rPr>
        <b/>
        <sz val="12"/>
        <color theme="1"/>
        <rFont val="Times New Roman"/>
        <family val="1"/>
      </rPr>
      <t xml:space="preserve">                                                                                                                                                                                                </t>
    </r>
    <r>
      <rPr>
        <sz val="12"/>
        <rFont val="Times New Roman"/>
        <family val="1"/>
      </rPr>
      <t xml:space="preserve">1.  e-PG-Pathshala   2. CEC (Under Graduate)   3. SWAYAM 4. other MOOCs platforms 5. NPTEL/NMEICT 6. Institutional LMS                    </t>
    </r>
    <r>
      <rPr>
        <b/>
        <sz val="12"/>
        <color theme="9" tint="-0.499984740745262"/>
        <rFont val="Times New Roman"/>
        <family val="1"/>
      </rPr>
      <t>Opt any</t>
    </r>
    <r>
      <rPr>
        <sz val="12"/>
        <color theme="9" tint="-0.499984740745262"/>
        <rFont val="Times New Roman"/>
        <family val="1"/>
      </rPr>
      <t xml:space="preserve"> </t>
    </r>
    <r>
      <rPr>
        <b/>
        <sz val="12"/>
        <color theme="9" tint="-0.499984740745262"/>
        <rFont val="Times New Roman"/>
        <family val="1"/>
      </rPr>
      <t>one of the following: (A) All of the above (B) Any Three of the above (C) Any Two of the above (D)  Any One of the above (E) None of the above</t>
    </r>
  </si>
  <si>
    <r>
      <t xml:space="preserve">Available bandwidth of internet connection in the Institution (Leased line)  </t>
    </r>
    <r>
      <rPr>
        <b/>
        <sz val="12"/>
        <color rgb="FF00B0F0"/>
        <rFont val="Times New Roman"/>
        <family val="1"/>
      </rPr>
      <t xml:space="preserve">(5) </t>
    </r>
    <r>
      <rPr>
        <b/>
        <sz val="12"/>
        <color rgb="FFFF0000"/>
        <rFont val="Times New Roman"/>
        <family val="1"/>
      </rPr>
      <t xml:space="preserve">                                                                                                            </t>
    </r>
    <r>
      <rPr>
        <b/>
        <sz val="12"/>
        <color theme="9" tint="-0.499984740745262"/>
        <rFont val="Times New Roman"/>
        <family val="1"/>
      </rPr>
      <t>Options: A. ≥1 GBPS  B. 500 MBPS - 1 GBPS   C. 250 MBPS - 500 MBPS  D. 50 MBPS - 250 MBPS      E. &lt;50 MBPS</t>
    </r>
    <r>
      <rPr>
        <b/>
        <sz val="12"/>
        <color rgb="FFFF0000"/>
        <rFont val="Times New Roman"/>
        <family val="1"/>
      </rPr>
      <t xml:space="preserve"> 
</t>
    </r>
  </si>
  <si>
    <r>
      <t>Capability enhancement and development schemes employed by the Institution:</t>
    </r>
    <r>
      <rPr>
        <b/>
        <sz val="12"/>
        <color rgb="FFFF0000"/>
        <rFont val="Times New Roman"/>
        <family val="1"/>
      </rPr>
      <t xml:space="preserve"> </t>
    </r>
    <r>
      <rPr>
        <b/>
        <sz val="12"/>
        <color rgb="FF00B0F0"/>
        <rFont val="Times New Roman"/>
        <family val="1"/>
      </rPr>
      <t>(10)</t>
    </r>
    <r>
      <rPr>
        <b/>
        <sz val="12"/>
        <color rgb="FFFF0000"/>
        <rFont val="Times New Roman"/>
        <family val="1"/>
      </rPr>
      <t xml:space="preserve"> </t>
    </r>
    <r>
      <rPr>
        <b/>
        <sz val="12"/>
        <color theme="1"/>
        <rFont val="Times New Roman"/>
        <family val="1"/>
      </rPr>
      <t xml:space="preserve">                                                                                                       1.  Soft skill development   2. Language and communication skill development   3. Yoga and wellness  4. Analytical skill development5. Human value development  6. Personality and professional development  7. Employability skill development                                              </t>
    </r>
    <r>
      <rPr>
        <b/>
        <sz val="12"/>
        <color theme="9" tint="-0.499984740745262"/>
        <rFont val="Times New Roman"/>
        <family val="1"/>
      </rPr>
      <t>one of the following: (A) All of the above (B) Any Three of the above (C) Any Two of the above (D)  Any One of the above (E) None of the above</t>
    </r>
  </si>
  <si>
    <r>
      <rPr>
        <b/>
        <sz val="12"/>
        <color theme="1"/>
        <rFont val="Times New Roman"/>
        <family val="1"/>
      </rPr>
      <t xml:space="preserve">Implementation of e-governance in areas of operation </t>
    </r>
    <r>
      <rPr>
        <b/>
        <sz val="12"/>
        <color rgb="FF00B0F0"/>
        <rFont val="Times New Roman"/>
        <family val="1"/>
      </rPr>
      <t>(5)</t>
    </r>
    <r>
      <rPr>
        <sz val="12"/>
        <color theme="1"/>
        <rFont val="Times New Roman"/>
        <family val="1"/>
      </rPr>
      <t xml:space="preserve">
1. Planning and Development 2. Administration 3. Finance and Accounts 4. Student Admission and Support 5. Examination                  </t>
    </r>
    <r>
      <rPr>
        <b/>
        <sz val="12"/>
        <color theme="9" tint="-0.499984740745262"/>
        <rFont val="Times New Roman"/>
        <family val="1"/>
      </rPr>
      <t>Opt any</t>
    </r>
    <r>
      <rPr>
        <sz val="12"/>
        <color theme="9" tint="-0.499984740745262"/>
        <rFont val="Times New Roman"/>
        <family val="1"/>
      </rPr>
      <t xml:space="preserve"> </t>
    </r>
    <r>
      <rPr>
        <b/>
        <sz val="12"/>
        <color theme="9" tint="-0.499984740745262"/>
        <rFont val="Times New Roman"/>
        <family val="1"/>
      </rPr>
      <t>one of the following: (A) All of the above (B) Any Three of the above (C) Any Two of the above (D)  Any One of the above (E) None of the above</t>
    </r>
    <r>
      <rPr>
        <sz val="12"/>
        <color theme="1"/>
        <rFont val="Times New Roman"/>
        <family val="1"/>
      </rPr>
      <t xml:space="preserve">
</t>
    </r>
  </si>
  <si>
    <r>
      <t xml:space="preserve">The Institution adopts several Quality Assurance initiatives </t>
    </r>
    <r>
      <rPr>
        <b/>
        <sz val="12"/>
        <color rgb="FF00B0F0"/>
        <rFont val="Times New Roman"/>
        <family val="1"/>
      </rPr>
      <t>(10)</t>
    </r>
    <r>
      <rPr>
        <b/>
        <sz val="12"/>
        <color rgb="FFFF0000"/>
        <rFont val="Times New Roman"/>
        <family val="1"/>
      </rPr>
      <t xml:space="preserve">                                                                                                                                                  </t>
    </r>
    <r>
      <rPr>
        <sz val="12"/>
        <color theme="1"/>
        <rFont val="Times New Roman"/>
        <family val="1"/>
      </rPr>
      <t xml:space="preserve">The Institution has implemented the following QA initiatives :  1. Regular meeting of Internal Quality Assurance Cell (IQAC)
2. Feedback from stakeholder collected, analysed and report submitted to college management for improvements
3. Organization of workshops, seminars, orientation on quality intitiatives for teachers and administrative staff. 
4.preparation of documents for accreditation bodies (NAAC, NBA, ISO, NIRF etc.,)                                                                                                                </t>
    </r>
    <r>
      <rPr>
        <b/>
        <sz val="12"/>
        <color theme="9" tint="-0.499984740745262"/>
        <rFont val="Times New Roman"/>
        <family val="1"/>
      </rPr>
      <t>Options: A. Any 4 of the above, B. Any 3 of the above, C. Any 2 of the above, D. Any 1 of the above, E. None of the above</t>
    </r>
  </si>
  <si>
    <r>
      <t xml:space="preserve">The Institution has facilities for alternate sources of energy and energy conservation devices   </t>
    </r>
    <r>
      <rPr>
        <b/>
        <sz val="12"/>
        <color rgb="FF00B0F0"/>
        <rFont val="Times New Roman"/>
        <family val="1"/>
      </rPr>
      <t>(3)</t>
    </r>
    <r>
      <rPr>
        <b/>
        <sz val="12"/>
        <color theme="1"/>
        <rFont val="Times New Roman"/>
        <family val="1"/>
      </rPr>
      <t xml:space="preserve">                                                                           1. Solar energy 2. Wind energy 3. Sensor based energy conservation  4. Biogas plant 5. Use of LED bulbs/ power efficient equipment 
</t>
    </r>
    <r>
      <rPr>
        <b/>
        <sz val="12"/>
        <color theme="9" tint="-0.499984740745262"/>
        <rFont val="Times New Roman"/>
        <family val="1"/>
      </rPr>
      <t>Opt any one of the following: (A) All of the above (B) Any Three of the above (C) Any Two of the above (D)  Any One of the above (E) None of the above</t>
    </r>
    <r>
      <rPr>
        <b/>
        <sz val="12"/>
        <color rgb="FFFF0000"/>
        <rFont val="Times New Roman"/>
        <family val="1"/>
      </rPr>
      <t xml:space="preserve">
</t>
    </r>
  </si>
  <si>
    <r>
      <t xml:space="preserve">Water conservation facilities available in the Institution:  </t>
    </r>
    <r>
      <rPr>
        <b/>
        <sz val="12"/>
        <color rgb="FF00B0F0"/>
        <rFont val="Times New Roman"/>
        <family val="1"/>
      </rPr>
      <t>(2)</t>
    </r>
    <r>
      <rPr>
        <b/>
        <sz val="12"/>
        <color rgb="FFFF0000"/>
        <rFont val="Times New Roman"/>
        <family val="1"/>
      </rPr>
      <t xml:space="preserve">                                                                                                                                                     </t>
    </r>
    <r>
      <rPr>
        <sz val="12"/>
        <color theme="1"/>
        <rFont val="Times New Roman"/>
        <family val="1"/>
      </rPr>
      <t xml:space="preserve">1. Rain water harvesting  2. Borewell /Open well recharge  3. Construction of tanks and bunds  
4. Waste water recycling  5. Maintenance of water bodies and distribution system in the campus                                                                              </t>
    </r>
    <r>
      <rPr>
        <b/>
        <sz val="12"/>
        <color theme="9" tint="-0.499984740745262"/>
        <rFont val="Times New Roman"/>
        <family val="1"/>
      </rPr>
      <t>Opt any one of the following: (A) All of the above (B) Any Three of the above (C) Any Two of the above (D)  Any One of the above (E) None of the above</t>
    </r>
  </si>
  <si>
    <r>
      <t xml:space="preserve">Green campus initiatives of the Institution include: </t>
    </r>
    <r>
      <rPr>
        <b/>
        <sz val="12"/>
        <color rgb="FF00B0F0"/>
        <rFont val="Times New Roman"/>
        <family val="1"/>
      </rPr>
      <t>(2)</t>
    </r>
    <r>
      <rPr>
        <b/>
        <sz val="12"/>
        <color rgb="FFFF0000"/>
        <rFont val="Times New Roman"/>
        <family val="1"/>
      </rPr>
      <t xml:space="preserve">                                                                                                                                                                     </t>
    </r>
    <r>
      <rPr>
        <sz val="12"/>
        <color theme="1"/>
        <rFont val="Times New Roman"/>
        <family val="1"/>
      </rPr>
      <t xml:space="preserve">1. Restricted entry of automobiles 2. Battery-powered vehicles 3. Pedestrian-friendly pathways 4. Ban on use of plastics
5. Landscaping with trees and plants                                                                                                                                                                                                         </t>
    </r>
    <r>
      <rPr>
        <b/>
        <sz val="12"/>
        <color theme="9" tint="-0.499984740745262"/>
        <rFont val="Times New Roman"/>
        <family val="1"/>
      </rPr>
      <t>Opt any one of the following: (A) All of the above (B) Any Three of the above (C) Any Two of the above (D)  Any One of the above (E) None of the above</t>
    </r>
    <r>
      <rPr>
        <sz val="12"/>
        <color theme="1"/>
        <rFont val="Times New Roman"/>
        <family val="1"/>
      </rPr>
      <t xml:space="preserve">
 </t>
    </r>
    <r>
      <rPr>
        <b/>
        <sz val="12"/>
        <color rgb="FFFF0000"/>
        <rFont val="Times New Roman"/>
        <family val="1"/>
      </rPr>
      <t xml:space="preserve">
</t>
    </r>
  </si>
  <si>
    <r>
      <t>The Institution has disabled-friendly, barrier-free environment</t>
    </r>
    <r>
      <rPr>
        <b/>
        <sz val="12"/>
        <color rgb="FFFF0000"/>
        <rFont val="Times New Roman"/>
        <family val="1"/>
      </rPr>
      <t xml:space="preserve"> </t>
    </r>
    <r>
      <rPr>
        <b/>
        <sz val="12"/>
        <color rgb="FF00B0F0"/>
        <rFont val="Times New Roman"/>
        <family val="1"/>
      </rPr>
      <t>(10)</t>
    </r>
    <r>
      <rPr>
        <b/>
        <sz val="12"/>
        <color rgb="FFFF0000"/>
        <rFont val="Times New Roman"/>
        <family val="1"/>
      </rPr>
      <t xml:space="preserve">                                                                                                                                                </t>
    </r>
    <r>
      <rPr>
        <sz val="12"/>
        <color theme="1"/>
        <rFont val="Times New Roman"/>
        <family val="1"/>
      </rPr>
      <t xml:space="preserve">• Built environment with ramps/lifts for easy access to classrooms     • Disabled-friendly washrooms  • Signage including tactile path, lights, display boards and signposts  • Assistive technology and facilities for persons with disabilities (Divyangjan) accessible website, screen-reading software, mechanized equipment  • Provision for enquiry and information: Human assistance, reader, scribe, soft copies of reading material, screen reading                                                                                                                                                                                             </t>
    </r>
    <r>
      <rPr>
        <b/>
        <sz val="12"/>
        <color theme="9" tint="-0.499984740745262"/>
        <rFont val="Times New Roman"/>
        <family val="1"/>
      </rPr>
      <t xml:space="preserve">Opt any one of the following: (A) All of the above (B) Any Three of the above (C) Any Two of the above (D)  Any One of the above (E) None of the above </t>
    </r>
  </si>
  <si>
    <r>
      <t xml:space="preserve">Code of conduct handbook exists for students, teachers and academic and administrative staff including the Dean / Principal /Officials and support staff. </t>
    </r>
    <r>
      <rPr>
        <b/>
        <sz val="12"/>
        <color rgb="FF00B0F0"/>
        <rFont val="Times New Roman"/>
        <family val="1"/>
      </rPr>
      <t xml:space="preserve">(6) </t>
    </r>
    <r>
      <rPr>
        <b/>
        <sz val="12"/>
        <color rgb="FFFF0000"/>
        <rFont val="Times New Roman"/>
        <family val="1"/>
      </rPr>
      <t xml:space="preserve">                                                                                                                                                                                                                                            </t>
    </r>
    <r>
      <rPr>
        <sz val="12"/>
        <rFont val="Times New Roman"/>
        <family val="1"/>
      </rPr>
      <t xml:space="preserve">1. The Code of conduct is displayed on the website  2. There is a committee to monitor adherence to the code of conduct 
3. Institution organizes professional ethics programmes for students, teachers and the academic and administrative staff  4. Annual awareness programmes on the code of conduct are organized                                                                                                                                                      </t>
    </r>
    <r>
      <rPr>
        <b/>
        <sz val="12"/>
        <color theme="9" tint="-0.499984740745262"/>
        <rFont val="Times New Roman"/>
        <family val="1"/>
      </rPr>
      <t>Opt any one of the following: (A) All of the above (B) Any Three of the above (C) Any Two of the above (D)  Any One of the above (E) None of the above</t>
    </r>
  </si>
  <si>
    <t xml:space="preserve">Due consideration is given to equity and inclusiveness by providing reservation of seats to all categories </t>
  </si>
  <si>
    <r>
      <t xml:space="preserve"> </t>
    </r>
    <r>
      <rPr>
        <b/>
        <sz val="12"/>
        <color theme="9" tint="-0.499984740745262"/>
        <rFont val="Times New Roman"/>
        <family val="1"/>
      </rPr>
      <t>Average percentage of students admitted from the reserved categories as per GOI or State Govt norms year-wise during last five years.</t>
    </r>
    <r>
      <rPr>
        <b/>
        <sz val="12"/>
        <color rgb="FF00B0F0"/>
        <rFont val="Times New Roman"/>
        <family val="1"/>
      </rPr>
      <t>(5)</t>
    </r>
  </si>
  <si>
    <r>
      <t xml:space="preserve">Average percentage of Students enrolled demonstrate national spread of enrolled students and average percentage of students from other states. </t>
    </r>
    <r>
      <rPr>
        <b/>
        <sz val="12"/>
        <color rgb="FF00B0F0"/>
        <rFont val="Times New Roman"/>
        <family val="1"/>
      </rPr>
      <t>(5)</t>
    </r>
  </si>
  <si>
    <r>
      <rPr>
        <b/>
        <sz val="12"/>
        <color theme="1"/>
        <rFont val="Times New Roman"/>
        <family val="1"/>
      </rPr>
      <t>Percentage of teachers recognized as research/PG thesis guides at present</t>
    </r>
    <r>
      <rPr>
        <b/>
        <sz val="12"/>
        <color rgb="FF00B0F0"/>
        <rFont val="Times New Roman"/>
        <family val="1"/>
      </rPr>
      <t xml:space="preserve"> (3)</t>
    </r>
    <r>
      <rPr>
        <sz val="12"/>
        <color theme="1"/>
        <rFont val="Times New Roman"/>
        <family val="1"/>
      </rPr>
      <t xml:space="preserve">
</t>
    </r>
  </si>
  <si>
    <r>
      <rPr>
        <b/>
        <sz val="12"/>
        <color theme="1"/>
        <rFont val="Times New Roman"/>
        <family val="1"/>
      </rPr>
      <t xml:space="preserve">The Institution ensures implementation of its stated Code of Ethics for research the implementation of which is ensured by the following </t>
    </r>
    <r>
      <rPr>
        <b/>
        <sz val="12"/>
        <color rgb="FF00B0F0"/>
        <rFont val="Times New Roman"/>
        <family val="1"/>
      </rPr>
      <t>(4)</t>
    </r>
    <r>
      <rPr>
        <sz val="12"/>
        <color theme="1"/>
        <rFont val="Times New Roman"/>
        <family val="1"/>
      </rPr>
      <t xml:space="preserve"> :  1. There  is  an institutional ethics committee which oversees the implementation of all research projects 
2. All the projects  including student project work are subjected to the institutional ethics committee clearance  
3. The Institution has plagiarism check software based on the institutional policy
4. Norms and guidelines for research ethics and publication guidelines are followed                                                                                                   </t>
    </r>
    <r>
      <rPr>
        <b/>
        <sz val="12"/>
        <color theme="9" tint="-0.499984740745262"/>
        <rFont val="Times New Roman"/>
        <family val="1"/>
      </rPr>
      <t>Opt any one of the following: (A) All of the above (B) Any Three of the above (C) Any Two of the above (D)  Any One of the above (E) None of the above</t>
    </r>
    <r>
      <rPr>
        <b/>
        <sz val="12"/>
        <color rgb="FFFF0000"/>
        <rFont val="Times New Roman"/>
        <family val="1"/>
      </rPr>
      <t xml:space="preserve">
</t>
    </r>
  </si>
  <si>
    <r>
      <t>The Institution has a transparent mechanism for timely redressal of student grievances including sexual harassment and ragging.</t>
    </r>
    <r>
      <rPr>
        <b/>
        <sz val="12"/>
        <color rgb="FF00B0F0"/>
        <rFont val="Times New Roman"/>
        <family val="1"/>
      </rPr>
      <t xml:space="preserve"> (9) </t>
    </r>
  </si>
  <si>
    <r>
      <rPr>
        <b/>
        <sz val="12"/>
        <color theme="1"/>
        <rFont val="Times New Roman"/>
        <family val="1"/>
      </rPr>
      <t xml:space="preserve">5.1.5.1 Student Grievance redressal Mechanism </t>
    </r>
    <r>
      <rPr>
        <b/>
        <sz val="12"/>
        <color rgb="FF00B0F0"/>
        <rFont val="Times New Roman"/>
        <family val="1"/>
      </rPr>
      <t>(3)</t>
    </r>
    <r>
      <rPr>
        <sz val="12"/>
        <color theme="1"/>
        <rFont val="Times New Roman"/>
        <family val="1"/>
      </rPr>
      <t xml:space="preserve">
a. Adoption of guidelines of Regulatory bodies
b. Presence of the committee and mechanism of receiving student grievances (online/ offline)
c. Periodic meetings of the committee with minutes
d. Record of action taken</t>
    </r>
  </si>
  <si>
    <r>
      <rPr>
        <b/>
        <sz val="12"/>
        <color theme="1"/>
        <rFont val="Times New Roman"/>
        <family val="1"/>
      </rPr>
      <t>5.1.5.2. Prevention of Sexual harassme</t>
    </r>
    <r>
      <rPr>
        <b/>
        <sz val="12"/>
        <rFont val="Times New Roman"/>
        <family val="1"/>
      </rPr>
      <t>nt</t>
    </r>
    <r>
      <rPr>
        <b/>
        <sz val="12"/>
        <color rgb="FF00B0F0"/>
        <rFont val="Times New Roman"/>
        <family val="1"/>
      </rPr>
      <t xml:space="preserve"> (3)</t>
    </r>
    <r>
      <rPr>
        <sz val="12"/>
        <color theme="1"/>
        <rFont val="Times New Roman"/>
        <family val="1"/>
      </rPr>
      <t xml:space="preserve">
a. Adoption of guidelines of Regulatory bodies                                                                                                                                                                                    b. Presence of the committee and mechanism of registering alleged instances (online/ offline)
c. Periodic meetings of the committee
d. Record of action taken</t>
    </r>
  </si>
  <si>
    <r>
      <rPr>
        <b/>
        <sz val="12"/>
        <color theme="1"/>
        <rFont val="Times New Roman"/>
        <family val="1"/>
      </rPr>
      <t>5.1.5.3 Measures taken by the Institution for the prevention of ragging</t>
    </r>
    <r>
      <rPr>
        <b/>
        <sz val="12"/>
        <color rgb="FF00B0F0"/>
        <rFont val="Times New Roman"/>
        <family val="1"/>
      </rPr>
      <t xml:space="preserve"> (3)</t>
    </r>
    <r>
      <rPr>
        <sz val="12"/>
        <color theme="1"/>
        <rFont val="Times New Roman"/>
        <family val="1"/>
      </rPr>
      <t xml:space="preserve">
a. Adoption of guidelines of Regulatory bodies                                                                                                                                                                                      b. Presence of committee and mechanism of registering alleged instances (online/ offline)
c. Periodic meetings of the committee with minutes
d. Record of action taken</t>
    </r>
  </si>
  <si>
    <t>Number of Programmes offered year wise during last five years</t>
  </si>
  <si>
    <t>Number of courses in all Programmes year wise during the last five years</t>
  </si>
  <si>
    <t xml:space="preserve"> Number of students (on rolls) year wise during the last five years</t>
  </si>
  <si>
    <t xml:space="preserve"> Number of outgoing / final year students year wise during the last five years</t>
  </si>
  <si>
    <t>Number of full time teachers year wise during the last five years</t>
  </si>
  <si>
    <t>Number of sanctioned posts year wise during the last five years</t>
  </si>
  <si>
    <t>Total Expenditure excluding salary year wise during the last five years (INR in Lakhs)</t>
  </si>
  <si>
    <t xml:space="preserve"> Total number of computers in the campus for academic purpose: _________</t>
  </si>
  <si>
    <r>
      <rPr>
        <b/>
        <sz val="12"/>
        <color theme="1"/>
        <rFont val="Times New Roman"/>
        <family val="1"/>
      </rPr>
      <t xml:space="preserve">NEET ranks/scores of students enrolled for the BDS programme for the preceding academic year. </t>
    </r>
    <r>
      <rPr>
        <b/>
        <sz val="12"/>
        <color theme="3" tint="0.39997558519241921"/>
        <rFont val="Times New Roman"/>
        <family val="1"/>
      </rPr>
      <t>(5)</t>
    </r>
    <r>
      <rPr>
        <sz val="12"/>
        <color theme="1"/>
        <rFont val="Times New Roman"/>
        <family val="1"/>
      </rPr>
      <t xml:space="preserve">
1.1:  The range and mean of NEET merit scores/ranks of students enrolled for the BDS programme during the preceding academic year:
</t>
    </r>
  </si>
  <si>
    <r>
      <t xml:space="preserve">Institution follows infection control protocols during clinical teaching. </t>
    </r>
    <r>
      <rPr>
        <b/>
        <sz val="12"/>
        <color theme="3" tint="0.39997558519241921"/>
        <rFont val="Times New Roman"/>
        <family val="1"/>
      </rPr>
      <t xml:space="preserve">(10)                                                                                                                                                                               </t>
    </r>
    <r>
      <rPr>
        <sz val="12"/>
        <rFont val="Times New Roman"/>
        <family val="1"/>
      </rPr>
      <t xml:space="preserve">1. Central Sterile Supplies Department (CSSD) (Registers maintained)
2. Personal Protective Equipment (PPE) while working in the clinic
3. Patient safety curriculum
4. Periodic fumigation / fogging for all clinical areas (Registers maintained)
5. Immunization of all the caregivers (Registers maintained)
6. Needle stick inspiring Register                                                                                                                                                            Options
</t>
    </r>
    <r>
      <rPr>
        <b/>
        <sz val="12"/>
        <color rgb="FFC00000"/>
        <rFont val="Times New Roman"/>
        <family val="1"/>
      </rPr>
      <t>A. Any 5 of the above   B. Any 4 of the above  C. Any 3 of the above  D. Any 2 of the above  E. ≤ 1 of the above</t>
    </r>
    <r>
      <rPr>
        <sz val="12"/>
        <rFont val="Times New Roman"/>
        <family val="1"/>
      </rPr>
      <t xml:space="preserve">
 </t>
    </r>
  </si>
  <si>
    <r>
      <rPr>
        <b/>
        <sz val="12"/>
        <color theme="1"/>
        <rFont val="Times New Roman"/>
        <family val="1"/>
      </rPr>
      <t xml:space="preserve">The students are trained for using the high end equipments for diagnostic and therapeutic purposes in the institution. </t>
    </r>
    <r>
      <rPr>
        <b/>
        <sz val="12"/>
        <color theme="3" tint="0.39997558519241921"/>
        <rFont val="Times New Roman"/>
        <family val="1"/>
      </rPr>
      <t xml:space="preserve">(10) </t>
    </r>
    <r>
      <rPr>
        <b/>
        <sz val="12"/>
        <color theme="1"/>
        <rFont val="Times New Roman"/>
        <family val="1"/>
      </rPr>
      <t xml:space="preserve">   </t>
    </r>
    <r>
      <rPr>
        <sz val="12"/>
        <color theme="1"/>
        <rFont val="Times New Roman"/>
        <family val="1"/>
      </rPr>
      <t xml:space="preserve">                                                                                  1. Cone Beam Computed Tomogram (CBCT)
2. CAD/CAM facility
3. Imaging and morphometric softwares
4. Endodontic microscope
5. Dental LASER Unit
6. Extended application of light based microscopy (phase contrast microscopy / polarized microscopy / fluorescent microscopy)
7. Immunohistochemical (IHC) set up                                                                                                                                                                                                                 
</t>
    </r>
    <r>
      <rPr>
        <b/>
        <sz val="12"/>
        <color rgb="FFC00000"/>
        <rFont val="Times New Roman"/>
        <family val="1"/>
      </rPr>
      <t>Options:  A. Any 5 of the above   B. Any 4 of the above  C. Any 3 of the above  D. Any 2 of the above  E. ≤ 1 of the above</t>
    </r>
    <r>
      <rPr>
        <sz val="12"/>
        <color theme="1"/>
        <rFont val="Times New Roman"/>
        <family val="1"/>
      </rPr>
      <t xml:space="preserve">
 </t>
    </r>
  </si>
  <si>
    <r>
      <rPr>
        <b/>
        <sz val="12"/>
        <color theme="1"/>
        <rFont val="Times New Roman"/>
        <family val="1"/>
      </rPr>
      <t xml:space="preserve">Institution provides student training in exclusive clinic and facilities for specialized treatment such as:  </t>
    </r>
    <r>
      <rPr>
        <sz val="12"/>
        <color theme="1"/>
        <rFont val="Times New Roman"/>
        <family val="1"/>
      </rPr>
      <t xml:space="preserve">    </t>
    </r>
    <r>
      <rPr>
        <b/>
        <sz val="12"/>
        <color theme="3" tint="0.39997558519241921"/>
        <rFont val="Times New Roman"/>
        <family val="1"/>
      </rPr>
      <t xml:space="preserve"> (10) </t>
    </r>
    <r>
      <rPr>
        <sz val="12"/>
        <color theme="1"/>
        <rFont val="Times New Roman"/>
        <family val="1"/>
      </rPr>
      <t xml:space="preserve">                                                                                                        1. Comprehensive / integrated clinic
2. Implant clinic
3. Geriatric clinic
4. Special health care needs clinic
5. Tobacco cessation clinic
6. Esthetic clinic
7. Behavioral Sciences                                                                                                                                                                                                                                           </t>
    </r>
    <r>
      <rPr>
        <b/>
        <sz val="12"/>
        <color rgb="FFC00000"/>
        <rFont val="Times New Roman"/>
        <family val="1"/>
      </rPr>
      <t>Options:  A. Any 5 of the above   B. Any 4 of the above  C. Any 3 of the above  D. Any 2 of the above  E. ≤ 1 of the above</t>
    </r>
  </si>
  <si>
    <t xml:space="preserve">Percentage of fulltime teachers who have acquired additional postgraduate Degrees/Diplomas/Fellowships beyond the eligibility requirements from recognized centers/universities in India or abroad. (Eg: AB, FRCS, MRCP, FAMS, FAIMER &amp; IFME Fellowships, Ph D in Medical Education etc.) 
</t>
  </si>
  <si>
    <t xml:space="preserve">6.1: Number of fulltime teachers who have acquired additional postgraduate Degrees/Diplomas/Fellowships beyond the eligibility requirements from recognized centers/universities in India or abroad. (Eg: AB, FRCS, MRCP, FAMS, FAIMER &amp; IFME Fellowships, Ph D in Medical Education etc.) </t>
  </si>
  <si>
    <r>
      <t xml:space="preserve">The College provides preventive immunization and postexposure prophylaxis to students and teachers and hospital staff likely to be exposed to communicable diseases like Hepatitis-B during their clinical work in the last five years. </t>
    </r>
    <r>
      <rPr>
        <b/>
        <sz val="12"/>
        <color theme="3" tint="0.39997558519241921"/>
        <rFont val="Times New Roman"/>
        <family val="1"/>
      </rPr>
      <t xml:space="preserve">(5)                                           </t>
    </r>
    <r>
      <rPr>
        <sz val="12"/>
        <color theme="1"/>
        <rFont val="Times New Roman"/>
        <family val="1"/>
      </rPr>
      <t>Describe the policy the College follows to provide preventive immunization to students and teachers likely to be exposed to communicable diseases during their clinical work during the last five years.</t>
    </r>
  </si>
  <si>
    <r>
      <rPr>
        <b/>
        <sz val="12"/>
        <color theme="1"/>
        <rFont val="Times New Roman"/>
        <family val="1"/>
      </rPr>
      <t>Per capita expenditure on dental materials and other consumables used for student training during the last five years</t>
    </r>
    <r>
      <rPr>
        <sz val="12"/>
        <color theme="1"/>
        <rFont val="Times New Roman"/>
        <family val="1"/>
      </rPr>
      <t xml:space="preserve">. </t>
    </r>
    <r>
      <rPr>
        <b/>
        <sz val="12"/>
        <color theme="3" tint="0.39997558519241921"/>
        <rFont val="Times New Roman"/>
        <family val="1"/>
      </rPr>
      <t>(15)</t>
    </r>
  </si>
  <si>
    <t xml:space="preserve"> Oral Medicine, Oral Surgery &amp; Oral Pathology (OOO) meeting</t>
  </si>
  <si>
    <t>Orthodontics &amp; Periodontics</t>
  </si>
  <si>
    <t>Orthodontics &amp; Oral Surgery</t>
  </si>
  <si>
    <t>Pedodontics &amp; Prosthodontics</t>
  </si>
  <si>
    <t>Pedodontics &amp; Endodontics</t>
  </si>
  <si>
    <t>Periodontics &amp; Prosthodontics</t>
  </si>
  <si>
    <t>Periodontics, Prosthodontics &amp; Oral Surgery</t>
  </si>
  <si>
    <t>Pedodontics &amp; Orthodontics</t>
  </si>
  <si>
    <t>Periodontics, Prosthodontics, Oral Pathology &amp; Endodontics</t>
  </si>
  <si>
    <t>Periodontics &amp; Endodontics</t>
  </si>
  <si>
    <t>Endodontics, Orthodontics, Prosthodontics &amp; Periodontics</t>
  </si>
  <si>
    <t>Skill enhancement programme</t>
  </si>
  <si>
    <t>Surgical Extraction of Lower 3rd Molars</t>
  </si>
  <si>
    <t>LASERs</t>
  </si>
  <si>
    <t xml:space="preserve"> A Ray of Modern Dentistry</t>
  </si>
  <si>
    <t>Naso Alveolar Molding</t>
  </si>
  <si>
    <t>Hands on Course</t>
  </si>
  <si>
    <t>1 (July 8th - 9th)</t>
  </si>
  <si>
    <r>
      <t>Yes</t>
    </r>
    <r>
      <rPr>
        <b/>
        <sz val="16"/>
        <color theme="1"/>
        <rFont val="Wingdings 2"/>
        <family val="1"/>
        <charset val="2"/>
      </rPr>
      <t>P</t>
    </r>
  </si>
  <si>
    <r>
      <t xml:space="preserve">   Yes</t>
    </r>
    <r>
      <rPr>
        <b/>
        <sz val="16"/>
        <color theme="1"/>
        <rFont val="Wingdings 2"/>
        <family val="1"/>
        <charset val="2"/>
      </rPr>
      <t>P</t>
    </r>
  </si>
  <si>
    <t>VARSHICA</t>
  </si>
  <si>
    <t>20 - 25 events</t>
  </si>
  <si>
    <t>20 events</t>
  </si>
  <si>
    <t>ANNUAL SPORTS &amp; CULTURALS</t>
  </si>
  <si>
    <t>TMJ &amp; OCCLUSION</t>
  </si>
  <si>
    <t>1 (September 22nd - 23rd)</t>
  </si>
  <si>
    <r>
      <t>Yes</t>
    </r>
    <r>
      <rPr>
        <b/>
        <sz val="18"/>
        <color theme="1"/>
        <rFont val="Wingdings 2"/>
        <family val="1"/>
        <charset val="2"/>
      </rPr>
      <t>P</t>
    </r>
  </si>
  <si>
    <t>Basic life support</t>
  </si>
  <si>
    <t>14 ( Jan to Dec)</t>
  </si>
  <si>
    <t>25 (May to Dec)</t>
  </si>
  <si>
    <t>1st Place</t>
  </si>
  <si>
    <t>3rd Place</t>
  </si>
  <si>
    <t>2nd Place</t>
  </si>
  <si>
    <t>Dr. Suresh Sajjan M. C.</t>
  </si>
  <si>
    <t>Associate Fellowship</t>
  </si>
  <si>
    <t>American Academy of Implant Dentistry</t>
  </si>
  <si>
    <t>Dr. M. Satyanarayana Raju</t>
  </si>
  <si>
    <t>Dr. Divya Nagalakshmi</t>
  </si>
  <si>
    <t>Fellowship in Cleft Lip, Palate &amp; Craniofacial Surgery</t>
  </si>
  <si>
    <t>Cleft Children International</t>
  </si>
  <si>
    <t>Dr. Sai Sailesh Kumar G</t>
  </si>
  <si>
    <t>Neuro Valance Lab, UK</t>
  </si>
  <si>
    <t>Diabetic Research funding</t>
  </si>
  <si>
    <t>Vivekananda Yoga Anusandhana University, Bengaluru</t>
  </si>
  <si>
    <t>Saveetha Institute of Medical &amp; Technical Sciences, Chennai</t>
  </si>
  <si>
    <t>Government</t>
  </si>
  <si>
    <t>Department of Science &amp; Technology</t>
  </si>
  <si>
    <t>Prosthodontics</t>
  </si>
  <si>
    <t>3 years</t>
  </si>
  <si>
    <t>Dr. Vinay Chandrappa</t>
  </si>
  <si>
    <t>Pedodontics</t>
  </si>
  <si>
    <t>5 years</t>
  </si>
  <si>
    <t>Treatment camp</t>
  </si>
  <si>
    <t>Manavatha Service Organization, Undrajavaram</t>
  </si>
  <si>
    <t>Lions club of Chebrolu</t>
  </si>
  <si>
    <t>screening and health education camp</t>
  </si>
  <si>
    <t>Organized by Swarnandhra Collegeof Engineering&amp;Technology,Narsapuram.)    Conducted camp at L.B. Charla Village Center.</t>
  </si>
  <si>
    <t>Organized by Swarnandhra College of Engineering &amp; Technology Seetharampuram). Conducted camp at, Swarnandhra College of  Engineering &amp; Technology campus, Seetharampuram Village,W.G.Dt</t>
  </si>
  <si>
    <t>Organized by Lions Club Kallakuru )Conducted atM.Ramakrishnam raju Ammaji,Kalyana Mandapam Juvvalapalam Village.</t>
  </si>
  <si>
    <t>Organized by Swarnandhra Institute Of &amp; Technology Seetharampuram Village Conducted camp at SwarnandhraCollage Camps. Seetharampuram Village.W.G.Dt</t>
  </si>
  <si>
    <t>Organized by Lions Club Kallakuru .Conducted  camp atJnanananda Public School Elurupadu Village.W.G.Dt.</t>
  </si>
  <si>
    <t>Organized by Lions Club Kallakuru)) Conducted  camp at Z.P.High School Kalavapudi village.W.G.Dt</t>
  </si>
  <si>
    <t>Organized by Vishnu Dental College Bhimavaram,)  Conducted Camp at Satellite clinic center, Dirusumarru Village,W.G.Dt</t>
  </si>
  <si>
    <t>Organized by Vishnu Dental  College,Bhimavaram) Conducted camp at Panchayat Office ,Conducted camp at Paluru Village       W.G.Dt.</t>
  </si>
  <si>
    <t xml:space="preserve">Organized by Vishnu Dental College,Bhimavaram) Conducted camp at Panchayat Office, Eduru Village,W.G.Dt.                    </t>
  </si>
  <si>
    <t>Screening and health education camp</t>
  </si>
  <si>
    <t>Organized by Vishnu Dental College Bhimavaram)Conducted    Camp at Panchayat office Mypa Village,W.G.Dt</t>
  </si>
  <si>
    <t>Organized by Vishnu Dental CollegeBhimavaram) Conducted Camp at Panchayat office,S.KondapaduVillage, W.G.Dt</t>
  </si>
  <si>
    <t>Rayaduvanigudem (Organized by Vishnu Dental College Bhimavaram) Conducted Camp at M.P.P. School, Rayaduvanigudem ,W.G.Dt</t>
  </si>
  <si>
    <t>Undurru Village (Organized by Vishnu Dental College Bhimavaram)  Conducted Camp at Panchayat office, Undurru Village  ,W.G.Dt</t>
  </si>
  <si>
    <t>Lakshmipuram Village.(Organized by Amma social service foundation , Lakshmipuram Village).Conducted camp at Amma social service foundation center Lakshmipuram, (Losari) Krishna District</t>
  </si>
  <si>
    <t>Bhimavaram Town (Organized by Fbb Costel City Center.Bhimavaram) Conducted Camp at FBB Showroom ,Costel City Center, Bhimavaram, W.G.Dt</t>
  </si>
  <si>
    <t>Muthyalapalli Village)(Organized by Arogyavarshini welfare society Muthyalapalli Village) Conducted Camp at Cyclone Building Muthyalapalli Village, W.G.Dt</t>
  </si>
  <si>
    <t>Narasapur Village (Organized by Adharana Charitable Trusts Narasapur)  Conducted Camp at Taylor High School, Narasapur Village,W.G.Dt</t>
  </si>
  <si>
    <t>Munganda Village  (Organized by Dr. K. Nageswara rao Garu ).Conducted at smt t.Mantravadi IndiraKumari Memoria Grameena Vydyalayam Munganda Village ,E.G.Dt</t>
  </si>
  <si>
    <t>Komatithippa Village)(Organized by Arogyavarshini welfare society Muthyalapalli  Village) Conducted Camp at .Z.P.P.H.School Komatithippa Village , W.G.Dt</t>
  </si>
  <si>
    <t>Narsapuram (Organized by Mr.Ch. Durga Prasad Secretary Correspondent, Sri Gowtami Foundation Schools.Conducted at Sri Gowtami E.M. High School, Narsapuram, W.G.Dt</t>
  </si>
  <si>
    <t>Lakshmipuram Village.(Organized by Amma social service foundation Lakshmipuram Village.Conducted camp at Amma social service foundation Center Lakshmipuram ,(Losari) Krishna District</t>
  </si>
  <si>
    <t>Palakollu (Organized by Mr.Ch. Durga Prasad Secretary Correspondent, Sri Gowtami Foundation Schools Conducted at,Sri Gowtami E.M. High School, Palakollu W.G.Dt</t>
  </si>
  <si>
    <t xml:space="preserve">Unagatla Village(Organized by Mr. A. Gopi Chand Garu.Conducted camp at  Society Bank Unagatla Village ,W.G.Dt   </t>
  </si>
  <si>
    <t>Vemagiri Village, Organized by Mr.B. Rama Krishna Garu,Conducted camp at Panchayat office     Vemagiri Village, E.G.Dt</t>
  </si>
  <si>
    <t>Kovvur Town ,Organized  by Arya vyshya committee Kovvur town Conducted camp at arya vyshya kalyanamandapam Kovvur Town W.G.Dt</t>
  </si>
  <si>
    <t>Singarajupalem Village(Organizedby Mr.V.Dharmaraju Garu) .Conducted campat V. Dharmaraju Garu House  Singarajupalem Village ,W.G.Dt</t>
  </si>
  <si>
    <t>B. Kondepadu Village,(Organized by Mr.M.Vignaswara Rao (Ex Surpanch) Conducted camp at Panchayat office. B. Kondepadu Village,W.G.Dt.</t>
  </si>
  <si>
    <t>Malavanithippa Village,(Organized by Lions Club International Kallakuru)Conducted camp.Z.P.P.Hschool  Malavanithippa Village: W.G.Dt</t>
  </si>
  <si>
    <t>Eluru(Sanivarapupeta)Organized by,Govt Children Home for Boys Sanivarapupeta.Conducted Camp at,GovtChildren Home for Boys High School Eluru  Town Sanivarapupet, W.G.Dt</t>
  </si>
  <si>
    <t>Pippra Village (Organized by Manavatha Voluntary Organization Pippra)Conducted Camp at Pippra Kalyanamandapam Pippra Village, W.G.Dt</t>
  </si>
  <si>
    <t xml:space="preserve">VelivenuVillage(Organized by Sri SatyaSai&amp;Manavatha Service Organization Velivenu Village,Conducted camp at Panchayat office,Velivenu village,W.G.Dt     </t>
  </si>
  <si>
    <t>Urlagondhi Thippa Village (Organized by Ammasocial service foundationLakshmipuramVillage).Conducted camp at M.P.P.High School Urlagondi Thippa Village ,(Near Losari)  Krishna District</t>
  </si>
  <si>
    <t>PenugondaVillage.Organized by,Akhila Bharathi Sri Vasavi Penugonda TrustConducted at Sri Vasavi santhi dham Penugonda Village, W.G.Dt</t>
  </si>
  <si>
    <t>Deyyalathippa Village (Organized by Arogyavarshini welfare society DeyyalathippaVillage),Conducted camp at M.P.P.School Deyyalathippa Village, W.G.Dt</t>
  </si>
  <si>
    <t>Dumpagadapa Village (Organized by Lions Club of Akiveedu Adarsa) Conducted Camp at V.V.Giri. Govt. Degree &amp; junior College, Dumpagadapa Village and  P.L.S.Z.P.PHigh School in Akiveedu Villag,W.G.Dt</t>
  </si>
  <si>
    <t>Polamuru Village (Organized by Mr.Ch. Rama Krishna garu (Village Sarpanch) Polamuru.Conducted camp at Z.P.P.H.School Polamuru Village. W.G.Dt</t>
  </si>
  <si>
    <t>Cherukumilli Village (Organized by Lions Club of Akiveedu ) Conducted  camp at M.D.P.High School Cherukumilli Villag,W.G.Dt</t>
  </si>
  <si>
    <t xml:space="preserve">Narsapuram Road (Organized by Swarnandhra International School Narsapuram).Conducted  Camp at Swarnandhra International School camps </t>
  </si>
  <si>
    <t>Mutyalapalle Village organized by Arogyavarshini welfare society Mutyalapalle Village Conducted Camp at Z.P.P.High School Mutyalapalle Village,W.G.Dt</t>
  </si>
  <si>
    <t>Munganda Village(Organized by Dr.K. Nageswara rao Garu).Conducted camp atSmt.Mantravadi IndiraKumari Memoria Grameena Vydyalayam Munganda.E.G.Dt</t>
  </si>
  <si>
    <t>zph school pennada</t>
  </si>
  <si>
    <t>vishnu public school</t>
  </si>
  <si>
    <t>arkr mucipal high school bhimavaram</t>
  </si>
  <si>
    <t>mpp school kallakur</t>
  </si>
  <si>
    <t xml:space="preserve">west berry school </t>
  </si>
  <si>
    <t>wonder kids school</t>
  </si>
  <si>
    <t>adithya public school</t>
  </si>
  <si>
    <t>donbosco public school</t>
  </si>
  <si>
    <t>Ravindra school bhimavaram</t>
  </si>
  <si>
    <t>zph school cherukuvada</t>
  </si>
  <si>
    <t>zph school unguturu</t>
  </si>
  <si>
    <t>zph school kallakuru</t>
  </si>
  <si>
    <t>zph school uppaluru</t>
  </si>
  <si>
    <t>zph school kollamuru</t>
  </si>
  <si>
    <t>zph school agraharam</t>
  </si>
  <si>
    <t>zph school kopalle</t>
  </si>
  <si>
    <t>zph school poonangi</t>
  </si>
  <si>
    <t>zpoh school agaddalanka</t>
  </si>
  <si>
    <t>andhuva blind model school, narsapur</t>
  </si>
  <si>
    <t>chaithanya school yendagandi</t>
  </si>
  <si>
    <t>kakathiya public school bhimavaram</t>
  </si>
  <si>
    <t>balajyothi public school bhimavaram</t>
  </si>
  <si>
    <t>eurokids school bhimavaram</t>
  </si>
  <si>
    <t>balajyothi public school, gunupudi</t>
  </si>
  <si>
    <t xml:space="preserve">adithya public school </t>
  </si>
  <si>
    <t>Seesali Village, (Organized by Sri Shiridi Saibaba Charitable Trust, Seesali) Conducted camp atSaibabaTemple Seesali Village.</t>
  </si>
  <si>
    <t>MahadevapatnamVillageOrganized by Vasavi Club Bhimavaram.Conducted camp at S.G.A.N.R. Z.P.H. School, Mahadevapatnam Village .W.G.Dt</t>
  </si>
  <si>
    <t>Thatipaka Village Organized by Gowtham School Tatipaka. Conducted camp at, Gowtham School Tatipaka Village,E.G.Dt</t>
  </si>
  <si>
    <t>Bhimavaram Organized by Vasavi Club Bhimavaram Conducted camp at A.R.K.R. MPL. High School, Bhimavaram. W.G.Dt</t>
  </si>
  <si>
    <t>Malkipuram Village Organized by Gowtham Modal school Malkipuram, Conducted camp at Gowtham Modal school  Malkipuram Village,E.G.Dt.</t>
  </si>
  <si>
    <t xml:space="preserve">Penumarru Village  organized by Mrs.K.UmaRani,Garu Village Surpanch ,Conducted at, MPP School Penumarru Village , </t>
  </si>
  <si>
    <t>Narsapur   town (Roypet) Organized by Vishnu Dental College Bhimavaram, Conducted camp at Andhra Blind Model School Roypet, Narsapur, W.G.Dt</t>
  </si>
  <si>
    <t>Munganda Village (Organized by Dr. K. Nageswara Rrao) Conducted Camp at, Smt. Mantravadi Indira Kumari Memorial Grameena Vydyalayam  MungandaVillage, E. G.Dt</t>
  </si>
  <si>
    <t>Lakshmipuram Village.(Organized by Amma social service foundation ),Conducted camp atAmma social service foundation center, Lakshmipuram  Village,, (Losari) Krishna District</t>
  </si>
  <si>
    <t>Narsapuram Organized by Mr.B. krishna Bhagavan.Conducted camp at Tuffan Building Madhavaya Palem Narsapuram,W.G.Dt</t>
  </si>
  <si>
    <t>Amalapuram  Town Organized by Vasavi Club Amalapuram Conducted camp at, Mahatma Gandhi Muncipal High SchoolAmalapuram E.G.dt</t>
  </si>
  <si>
    <t>Neredumilli Village Organized by Mrs.P. Maneswari Garu Village Surpanch. Conducted camp at Byrraju Foundation Bulding Nereadumilli Village ,W.G.Dt</t>
  </si>
  <si>
    <t>Lakkavaram Village, Organized by Mrs.M. Alivelu Mangatayaru Garu Village surpanch, Conducted camp at Panchayat Office Lakkavaram Village .E.G.Dt</t>
  </si>
  <si>
    <t>Bhuvanapalli Village organized by Mr. P. Srinivasa Rao ,Garu. Conducted at, M.P.P School Bhuvanapalli Village ,W.G.Dt</t>
  </si>
  <si>
    <t>Kapavaram Village, Organized by Mrs. Amarjah Baig MD.Garu,Village Surpanch. Conducted camp at Panchyat Office Kapavaram Village,W.G.Dt</t>
  </si>
  <si>
    <t>Rustumbada Village (Organized by Swarnanda Institute of Engineering &amp; Technology NSS Unit Narsapuram. Conducted Camp Ar Ambedkar Nagar,Rustumbada Village,W.G.Dt</t>
  </si>
  <si>
    <t>MungandaMunganda Village  (Organized by Dr.K.Nageswara rao Garu).Conducted camp at smt.Mantravadi IndiraKumari Memoria Grameena Vydyalayam Mungand</t>
  </si>
  <si>
    <t>Akividu Village Organized By Lions Club Of AkividuAdarsa, Conducted At  Lions Club Hospital Akividu Village, W.G.Dt</t>
  </si>
  <si>
    <t>Komarada Village Organized by Mr. R.V.V. Satyanaryana Garu, Village Surpanch. Conducted at M.P.P. School Komarada Village, W.G.Dt</t>
  </si>
  <si>
    <t xml:space="preserve"> Swarnandhra College  Organized by Swarnanda Collage  of Engineering &amp; Technology Seetharampuram, Conducted Camp at Swarnandhra College  campes  Seetharampuram Village, W.G.Dt</t>
  </si>
  <si>
    <t>Vedangi Village, Organized by Vasavi Club Palakol.Conducted at Panchayat office Vedangi Village, W.G.Dt</t>
  </si>
  <si>
    <t>Pedavegi Village, Organized. Jawahar Navodaya Vidyalaya Pedavegi.Conducted at Jawahar Navodaya Vidyalaya, Pedavegi Village, W.G. Dt</t>
  </si>
  <si>
    <t>Nidadavole Village. Organized by Rotary Club Nidadavole Central .Conducted at Govt Women’s Degree College, Nidadavole Village,W.G.Dt</t>
  </si>
  <si>
    <t>Singavaram Village Organized by Walkers Club Nidadavole. Conducted  at Ramalayam Temple Singavaram Village, W.G. Dt.</t>
  </si>
  <si>
    <t xml:space="preserve">MungandaMunganda Village (Organized by Dr. K.Nageswararao Garu). Conducted camp at smt.Mantravadi IndiraKumari Memoria Grameena Vydyalayam Mungand Village, </t>
  </si>
  <si>
    <t>Charukumilli village, organized by Mr. M. Sunil Kumar &amp; Mrs. B. Sujatha Village Surpanch Conducted at U.P.School, Charukumilli Village</t>
  </si>
  <si>
    <t>Elamanchili Village, organized by Mrs.V.Aruna Kumari Garu, Ananda Bhiravee Amba Foundation Conducted at Tamminedi Uma Narashimha Kalyana Mandapam, Elamanchili Village, W.G.Dt</t>
  </si>
  <si>
    <t>MungandaMunganda Village (Organized by Dr. K.Nageswararao Garu). Conducted camp at smt.Mantravadi IndiraKumari Memoria Grameena Vydyalayam Mungand Village, E.G.Dt</t>
  </si>
  <si>
    <t>Narsapuram Village  Organized by Bhashyam EM School Conducted camp at Bhashyam  (E.M) School camp, Narsapuram, W.G.Dt</t>
  </si>
  <si>
    <t>Kalavapudi Village Organized by F/o. society president Mr. M. China Venkata Raju Garu Camp was conducted at Society Community Hall of kalavapudi village</t>
  </si>
  <si>
    <t xml:space="preserve">Kovvada village, organized by Vishnu Dental College  and its NSS Unit. Camp Was Conducted at Z P High School, Kovvada. Village,  </t>
  </si>
  <si>
    <t>Kalla Village, organized by Mr.B. Radha Krishna garu Village Surpanch Conducted at Panchayat office Kalla Village,W.G. Dt</t>
  </si>
  <si>
    <t>Dwarakatirumala ,organized by Lions Club of Dwarakatirumala Conducted  Camp at Sri Venkateswara Oriental High School Dwarakatirumala Village, W.G. Dt</t>
  </si>
  <si>
    <t>Bethapudi Village ,organized by Indian Bank Bhimavaram Conducted at Panchayat office BethapudiVillage,W.G. Dt</t>
  </si>
  <si>
    <t>Venkata Krishna Puram Village,organized by Lions club of Chebrolu Conducted at  Ramalayam Temple Venkata Krishna Puram Village,W, G. Dt</t>
  </si>
  <si>
    <t>Akividu Village,organized by Lions Club of Akividu Adarsa &amp; Vishnu Dental College Bhimavaram Conducted  at Aditya English Medium High School Akividu Village, W.G. Dt</t>
  </si>
  <si>
    <t>Chittavaram Village,organized by Anjaniputra, Chirnajevi &amp; Pawankalyan Yuvasena.Conducted at Community function Hall at Community function Hall Chittavaram Vilage.</t>
  </si>
  <si>
    <t>Morkondapadu Village, organized by U. Rama Krishna garu, Ex Surpanch, Conducted at PHC Center Morkondapadu Village</t>
  </si>
  <si>
    <t>Munganda Village  (Organized by Dr. K. Nageswara rao Garu ). Conducted smt.MantravadiIndiraKumari Memoria Grameena  Vydyalayam Munganda Village, E.G. Dt</t>
  </si>
  <si>
    <t>G. Kottapalli Village organized by Lions Club of Dwarakatirumala, and Manavatha Voluntary Organisation G. Kottapalli, Conducted at M.P.P School, G. Kottapalli Village, W.G. Dt</t>
  </si>
  <si>
    <t>Kikaram Village. organized by Lions Club of Chebrole and KRUSHI Voluntary Service Organization,Kikaram. Conducted at Z.P.P.H. School, Kikaram Village,W.G. Dt</t>
  </si>
  <si>
    <t>Seesali Village.organized by Mrs.T. Anantha Lakshmi Satyavathi Devi Garu Conducted at SaibabaTemple, Seesali Village, W.G.Dt</t>
  </si>
  <si>
    <t>Kapavaram Village. organized by Mr.P.S.N. Raju garu, conducted at M.P.P.School, Kapavaram Village.W.G. Dt</t>
  </si>
  <si>
    <t>Kavalapalli Village organized by Mr. N. Vera Raghavalu Garu and Rotary Club of Nidadavole Central Conducted at Panchayat office, Kavalapalli Village</t>
  </si>
  <si>
    <t>Kalakuru Village, organized by Lions Club of Kalakuru Venkateswara .Conducted at M.P.P.U.P.School, Kalakuru Village.W.G. Dt</t>
  </si>
  <si>
    <t>Eluru organized by Manavatha Social Service Organization Eluru. Conducted at Marketing Yard Eluru, W.G. Dt</t>
  </si>
  <si>
    <t>Munganda Village  (Organized by Dr. K. Nageswara rao Garu ). Conducted smt.MantravadiIniraKumari Memoria Grameena  Vydyalayam Munganda Village,</t>
  </si>
  <si>
    <t>Thokalapalle Village organized by Lions Club of Chebrole, Conducted at. Community Function hall Thokalapalle Village.</t>
  </si>
  <si>
    <t>Kuppanapudi  Village, organized by Lions Club of Akiveedu .Conducted at Rural Bank Building  Kuppanapudi Village. Tadepalligudem organized by Agricultural Marketing. Committee at Agricultural Marketing yard, Tadepalligudem, W.G dt</t>
  </si>
  <si>
    <t>Nallajerla Village,Organized by Pragathi association for rural development &amp; Lions Club Dhubacharla.Conducted at  Z.P.H School, Nallajerla  Village.W.G. Dt</t>
  </si>
  <si>
    <t>Korraguntapalem Village,organized by Lions Club of MudinepalleConducted at Ramalayam Temple Korraguntapalem ,Krishna District</t>
  </si>
  <si>
    <t>Bangarugudem village, Organized by  Agricultural Marketing.Committee Tadepalligudem.Conducted at Panchayat office Bangarugudem village, W.G. Dt</t>
  </si>
  <si>
    <t>Mortha village,Organized by Manavatha Service Organization Undrajavaram. Conducted at</t>
  </si>
  <si>
    <t>Munganda Village  (Organized by Dr. K. Nageswara rao Garu ). Conducted smt.MantravadiIniraKumari Memoria Grameena  Vydyalayam, Munganda Village, E.G. Dt</t>
  </si>
  <si>
    <t>Tadepalligudem Organized by Agricultural Marketing Committee Tadepalligudem,Conducted at Municipal  School SanjeevnageTadepalligudem, E.G. Dt.</t>
  </si>
  <si>
    <t>Ballipadu Village, Organized by Mr. Bh. Anand Varma Garu,Conducted at.Kshatriya Funcation Hall Ballipadu Village,W.G. Dt.</t>
  </si>
  <si>
    <t>Akivedu Village,Organized by Lions Club of Akividu AdarsaConducted at.Sri Arya Vyasa Kalyana mandapam, Akivedu Village, W.G.Dt</t>
  </si>
  <si>
    <t>Amalapuram Town, Organized by Seva Bharath Trust &amp; Nalla CharitableTrust Amalpuram, Conducted at. Seva Bharath  CharitableTrust Community Hall Amalpuram, E.G. Dt</t>
  </si>
  <si>
    <t>Eluru Town, Organized by, Govt Children Home for Boys Sanivarapupeta,Conducted Camp at, Govt Children Home for Boys High School Eluru Sanivarapupet, W.G. Dt</t>
  </si>
  <si>
    <t>Moolalanka Village, Organized by Mr.M.Prasad Reddy Garu Conducted at Panchayat office, Moolalanka Village.Krishna District</t>
  </si>
  <si>
    <t>Bavaipalem Village, Organized by Lions Club anapavaram,Conducted at Z.P.H. School Bavaipalem Village, W.G. Dt</t>
  </si>
  <si>
    <t>Munganda Village  (Organized by Dr. K. Nageswara rao Garu ). Conductedsmt.MantravadiIniraKumari Memoria Grameena  VydyalayamMunganda Village,</t>
  </si>
  <si>
    <t>Pallipalem Village organized by Mr.G. Venkateswar rao Garu, Conducted at Panchayat office, Pallipalem Village,W.G. Dt</t>
  </si>
  <si>
    <t>Avidi village, organized by Mr.A. ManikyalaRao, Garu. Conducted at Sri Vasavi Kanyaka Parameswari Arya Vysya Kalyana Mandapam Avidi Village,E.G.Dt</t>
  </si>
  <si>
    <t>Munganda Village  (Organized by Dr. K. Nageswara rao Garu ). Conducted smt.MantravadiIniraKumari Memoria Grameena  Vydyalayam Munganda Village, E.G. Dt.</t>
  </si>
  <si>
    <t>screening camp</t>
  </si>
  <si>
    <t>zph school gollalakoderu</t>
  </si>
  <si>
    <t>Korukollu Village,organized by Mr.M. Achutha Rama raju Garu,Krishak Foundation. Conducted at S.D. N. R. High SchoolKorukollu Village</t>
  </si>
  <si>
    <t>Undrajavaram Village,Organized by manavatha Services Organization Undrajavaram ,Conducted at sivaliam Temple Undrajavaram Village</t>
  </si>
  <si>
    <t>Pulagurtha Village, Organized  by mr.A.Nageswara rao garu ,Anaparthi Foundation Conducted at M.P.P.School Pulagurtha.E.G. Dt</t>
  </si>
  <si>
    <t>Kommugudem Village,Organized  by Mr. V. Yuvaraj Garu, Conducted at  Panchayat Building,KommugudemVillage, W.G. Dt</t>
  </si>
  <si>
    <t>Seesali Village.Organized by Mrs. T. Anantha Lakshmi Satyayathi Devi Garu,Conducted at Saibaba Temple, Seesali Village. W.G. Dt</t>
  </si>
  <si>
    <t>Kalla Village.Organized by Mr.N.V.S. Durga Raju,Conducted at Christian Church KallaVillage.W.G. Dt</t>
  </si>
  <si>
    <t>Munganda Village (Organized by Dr. K. Nageswara rao Garu).Conducted smt.Mantravadi IndiraKumari Memoria Grameena Vydyalayam Munganda Village, E.G. Dt</t>
  </si>
  <si>
    <t>Samisragudem Village,Organized by M.R. Govt.Junior College for Girls. Nidadavolu.Conductedat Geethamandir,Samisragudem Village.W.G.Dt</t>
  </si>
  <si>
    <t>Chinchinada Village.Organized by Mr.R.V. G. K. Varma Garu, Conducted at Z.P.P.H School,Chinchinada Village,</t>
  </si>
  <si>
    <t>MalavanitippaVillag,Organized by. Mr.M. Sri Pullamraju Srinu, Garu, Conducted at Panchayat Office Malavanithippa village,W.G. Dt</t>
  </si>
  <si>
    <t>Bhimavaram ,Organized by Jasper Automobiles pvt Ltd,conducted at Jasper Automobiles pvt Ltd, (TATA Motors) Undi road Bhimavaram</t>
  </si>
  <si>
    <t>Athkuru village,organized by Sri Vishnu Educational Society and BV Raju foundation  Conducted at Swarna Bharath trust, Athkuru , Krishna Dt</t>
  </si>
  <si>
    <t xml:space="preserve">Bhimavaram, Organized by Reddy and 15Reddy Automobiles, (Hero Moto Corp Ltd) Bhimavaram Corp Ltd) BhimavaramConducted camp at. S.J.G.M. High School Ground, Bhimavaram town </t>
  </si>
  <si>
    <t>Bhimavaram  (ward no .12), Organized by Department of Oral Pathology, NTR Memoral Trust, Hyderabad,conducted camp at Bala Yogi ,Prathamica Municipal School,Bhimavram,W.G. Dt</t>
  </si>
  <si>
    <t>Padamatipalem Village.Organized by Mr.A.J.N. Manikantagaru, Ayyappa Seva Samithi,Conducted at.Venkateswara Swamy temple Padamatipalem Village,</t>
  </si>
  <si>
    <t>KovadaVillage.Organized by Department of Orthodontics.Conducted at  Christian Church, KovadaVillage,W.G. Dt TadinadaVillage.Organizedby .N.Venkata Ramaraju garu, conducted at Panchayathi office, TadinadaVillage,Krishna District,</t>
  </si>
  <si>
    <t>Screening camp</t>
  </si>
  <si>
    <t>Bhimavaram,Organized by Department of Oral medicine, conducted at SBI Branch, Near Tyagaraja Bhavan , Bhimavaram</t>
  </si>
  <si>
    <t xml:space="preserve">Bhimavaram .Organized by Department of Orthodontics.Conducted at CSN Degree &amp; PG College, Bhimavaram,W.G. Dt </t>
  </si>
  <si>
    <t xml:space="preserve">Undi Village .Organized by Department of Oral &amp;Maxillofacial surgery, Conductred  at Panchayathi  office, Undi Village,W.G.Dt   </t>
  </si>
  <si>
    <t>Lakshmipuram.Conducted at  Amma social service foundation Lakshmipuram Village, Krishna District</t>
  </si>
  <si>
    <t>Munganda Village  (Organized by Dr. K. Nageswara rao Garu ).Conducted smt.Mantravadi IndiraKumari Memoria Grameena  Vydyalayam Munganda Village, E.G. Dt</t>
  </si>
  <si>
    <t>Perikegudem Village.organized by Vennar Ceramic Limited &amp;Sri Vishnu Education Society.  Conducted at M.P.P. U.P. School Perikigudem Village (Krishna distic)</t>
  </si>
  <si>
    <t>Vennar Ceramic Company, Perikigudem. Village Organized by Vennar Ceramics Limited &amp; Sri Vishnu Education Society Conducted at Vennar Ceramic Company, Perikigudem. (Krishna)</t>
  </si>
  <si>
    <t>Durgapuram,PHC, Organized by Department of Oral Pathology, NTR Memoral Trust, Hyderabad,&amp; Dr. Rama Raju Eye Hospital,Bhimavaram Conducted camp at PHC Hospital Durgapuram, Bhimavram,W.G. Dt</t>
  </si>
  <si>
    <t>Bobaralanka Village.Organized by Mr.J.Kasavarao Garu,Conducted at Panchayat office, Bobaralanka Village, W.G. Dt</t>
  </si>
  <si>
    <t>Pedagaruvu Village, Organized by Geetanjali English Medium schol&amp; GVIT College. Conducted at Geetanjali English MediumSchoolPedagaruv Village.W.G.Dt</t>
  </si>
  <si>
    <t>PedakapavaramVillage,Organized by Mr.K.Pandu Rangarao Garuat his house, Pedakapavaram Village.</t>
  </si>
  <si>
    <t>Mogallamuri Village.Organized by Mrs.A.Venkata Lakshmi Gopala krishnam Raju Garu. Sarpanch.Conducted at Panchyathioffice. Mogallamuri Village.</t>
  </si>
  <si>
    <t>Yerramsettypalem.(Organized by SwarnandhraCollege of Emgineering Technology(SCET), Seetharampuram Conducted at Z.P.P. High school, Yerramsettypalem, W.G. Dt</t>
  </si>
  <si>
    <t>Munganda Village  (Organized by Dr. K. Nageswara rao Garu ).Conducted smt.Mantravadi IndiraKumari Memoria GrameenaVydyalayam Munganda Village, E.G. Dt</t>
  </si>
  <si>
    <t>JakkaramVillage, (Organized by Mr.N.Durga Raju Garu, Conducted at Panchayathi office, JakkaramVillage, W.G. Dt</t>
  </si>
  <si>
    <t>Bhimavaram Town, Organized by  Mr. K. Sidique,SVES, Conducted at M.A.K.A Muncipal U.P. School Bhimavaram,   W.G. Dt</t>
  </si>
  <si>
    <t>Pedapullaru Village,(organized by Mr.K. Sivarama Krishna Naryana varma Garu,  co operative society Presedent. Conducted at Kshatriya Kalyana Mandapam, Pedapullaru Village,W.G.Dt</t>
  </si>
  <si>
    <t>Vadluru Village, Organized by Manavatha Services Organization Vadluru Conducted camp at U.P. School, Vadluru Village W.G. Dt.</t>
  </si>
  <si>
    <t>Attili village, Organized by Department of Oral Pathology, NTR Memoral Trust, Hyderabad, camp at Lions Club Attili Village,W.G.Dt</t>
  </si>
  <si>
    <t>Kummarirevu (Eliru)Organized by Sri Sathya Sai Seva OrganizationsConducted at vinayaka Temple Kummarirevu.Eluru town.W.G. Dt</t>
  </si>
  <si>
    <t>Ravulapalem village.Organized by Sri Vasavi Arya Vyasa Mahila Mandali Conducted at Arya Vyasa Kalyanamandapam,Ravalapalem. E.G. Dt</t>
  </si>
  <si>
    <t>Kumaradevam Village,Organized by Department of Oral Pathology, Vishnu Dental College,NTR Memoral Trust, Hyderabad,Conducted at Z.P.P.H school Kumaradevam ,(Kovvuru), W.G.Dt</t>
  </si>
  <si>
    <t>Unagatala Village,Organized by Mr. A. Dorayya garu (DCCB. Vice President) Conducted at Co operative society Godown, Unagatala Village</t>
  </si>
  <si>
    <t xml:space="preserve"> Bhimavaram Town Gunupudi , Organized by  Department Oral Medicine &amp; Radiology, Conducted at  Municipal Elementary School, Gunupudi.</t>
  </si>
  <si>
    <t>KollaparruVillage,Organized by P. Venkata suryanaryana raju garu. Conducted at Panchayathi office Kollaparru village, W.G. Dt</t>
  </si>
  <si>
    <t>Nidadavole Village.Organized By Rotary Club Central, Conducted at  Govt Junior College Nidadavole, W.G. Dt</t>
  </si>
  <si>
    <t xml:space="preserve">Sitarampuram Village, Miss.V. Venkata Lakshmi garu,Sarpanch .Conducted  Camp at M.P.P.School,Sitarampuram Village,W.G. Dt             </t>
  </si>
  <si>
    <t>Akividu Village,Organized by Lions Club of Akividu. Conducted at. Peruri Venkata Subbaiah Satyanarayanamma  Lions Hospita, Akividu</t>
  </si>
  <si>
    <t>Kolanapall Village,Organized by Mr.Sri V.Venkataraya varma Garu,Conducted at Byrraju Hospital, Kolanapalli Village W.G. Dt</t>
  </si>
  <si>
    <t>I.Bhimavaram (Organized by Mrs. K. Kamalamma garu ,Conducted at T.T.D. Vedapatasala I. Bhimavaram Village</t>
  </si>
  <si>
    <t>Pedalanka Village,organized by Mr. A. Brahmaji Rao garuConducted at M.P.P. School, PedalankaVillage</t>
  </si>
  <si>
    <t>K. Illindalaparru Village, organized by Mr.Rama Rao Garu, at hishouse, K. Illindalaparru Village, W.G. Dt</t>
  </si>
  <si>
    <t>Venkatapuram Village,organized by Mr.P. Satyanaryana Raja Garu (Ex Sarpanch). Conducted at Care Byrraju Foundation Bulding, Venkatapuram Village, W.G. Dt</t>
  </si>
  <si>
    <t>Akividu Village,Organized by Mr. Nerella Peda Babu Garu on behalfof ASRAM Medical college, Conducted at Pedababu . Rice Mill,Akividu Village.W.G. Dt</t>
  </si>
  <si>
    <t>Tadepalligudem Village,Organizer By Mr. R.V.Satyanarayana Garu, conducted at RTC colony Tadepalligudem Village, W.G. Dt</t>
  </si>
  <si>
    <t>Rayakuduru Village.Organized by Mr. J. Appa Rao Garu &amp;K SatyanaryanaRaju Garu, Conducted at Arya Vyasa KalyanamandapamRayakuduru Village, W.G. Dt</t>
  </si>
  <si>
    <t>Narsapuram Village, Organized by Mr.P.Ramachandra Rao Garu,(Circle Inspector of Police) Narsapuram, Conducted at Highway INN, Kalyanamandapam,Narsapuram Village, W.G. Dt</t>
  </si>
  <si>
    <t>Pennada Village Organizer, Mr. M. Ranga RajaGaru(Ex-arpanch)Pennada,conducted at MPP School, Pennada Village, W.G. Dt</t>
  </si>
  <si>
    <t>Tadepalligudem Village,Organizer By Mr. N.Satyanaryana Garu &amp; Lions Club of Tadepalligudem, conducted at Government Hospital, Yagarlapalli Tadepalligudem Village,W.G. Dt</t>
  </si>
  <si>
    <t>Tadepalligudem, organized by Mr. G.L.G Rao Garu, conducted at library hall HB Colony, Tadepalligudem, W.G.Dt</t>
  </si>
  <si>
    <t>Palakoderu Village,Organized byLions Club of Akividu on behalf ASRAM  Medical College, Eluru,Conducted at The Palakoderu Mandal Co- operative  Jr. College, Palakoderu Village, W.G. Dt</t>
  </si>
  <si>
    <t>Brahmanagudem village, Organized by Sri G. Balaram Murthy &amp; Sons Conducted at Z.P.P.H. School, Brahmanagudem village.</t>
  </si>
  <si>
    <t>Alapadu Village.Organized by Lions Club of Akividu,Conducted at Z.P.P.H.School, Alapadu Village.W.G. Dt</t>
  </si>
  <si>
    <t>GudivadaVillage.Organized by Dr..Sankar, PrincipalANR College,Conducted at ANR College, GudivadaVillage, Krishna District</t>
  </si>
  <si>
    <t>Uppularu Village,Organized by Mr. Y. Tirumala Prakash Garu (Sarpanch on behalf of ASRAM Medical College, Eluru,conducted at MPP School, Uppuluru Village, W.G. Dt</t>
  </si>
  <si>
    <t xml:space="preserve">Munganda Village  (Organized by Dr. K. Nageswara rao Garu ).Conducted smt.Mantravadi IndiraKumari Memoria GrameenaVydyalayam Munganda Village, </t>
  </si>
  <si>
    <t>Koduru Village,Organized by Mr.V. Subba Raju Garu.Conducted at Panchayat office Koduru Village.Krishna District</t>
  </si>
  <si>
    <t>Kopalla Village,Organizer Mr.K. Ranga Raju Garu. Camp Conducted at Gust House, Koppala Village, W.G. Dt</t>
  </si>
  <si>
    <t>Palakollu Town. Organized by Vasavi Club Palakollu, Conducted at Sri Saraswati Sisu Mandir School Palakollu, W.G. DT</t>
  </si>
  <si>
    <t>Alamuru Village Organized by Lions Club Alamuru , Conducted at Lions Club Building Alamuru Village , W. G. Dt</t>
  </si>
  <si>
    <t>Ganapavaram Village, Organized by Lions club Ganapavaram, Conducted at S.CH.V.P.M.RGovt Degree College Ganapavaram ,W.G. Dt</t>
  </si>
  <si>
    <t>Yandagandi Village Organized by Lions club of Akividu. Conducted at M.P.P. School Yandagandi Village, W.G. Dt</t>
  </si>
  <si>
    <t>Pedamiram Village Organized by Mr. J. Venkata Suryanarayana Raju garu.  Conducted at M.P.P. School Pedamiram Village, W.G. Dt</t>
  </si>
  <si>
    <t>Munganda Village, Organized by K. Nageswara Rao garu ,Conducted at Smt Mantravadi Indirakumari Memorial Grameena Vydyalam Munganda, E. D. Dt</t>
  </si>
  <si>
    <t>Bhimavaram Town Organized by Bhimavaram Municipal Corporation Conducted Municipal Office, Bhimavaram Town W.G.Dt</t>
  </si>
  <si>
    <t>Pasaralapudilanka Village, Organized by Mr. B. Tirumala Rao Garu, Conducted at Panchayat Office  Pasaralapudilanka Village</t>
  </si>
  <si>
    <t>Attili Village, Organized by Chamber of Commerce Association ,Conducted camp at Chamber of Commerce Association Building Attali Village, W. G. Dt</t>
  </si>
  <si>
    <t>Charukavada Village, Organized by Lions club of Akividu. Conducted at M.P.P. School Charukavada Village, W.G. Dt`</t>
  </si>
  <si>
    <t>Tanuku Village Organized by Mr. M. Venkateswara Rao Garu , Conducted camp at Rotary Club Building, Tanuku, W.G.Dt`</t>
  </si>
  <si>
    <t>Parasavanipalem Village, Organized by Sri Vinayaka Sri Guru Committee, Conducted at Ramalayam Temple,. Parasavanipalem , Krishna District`</t>
  </si>
  <si>
    <t>Vampadu Village Organized by Mr.V.Kasi Viswesvara Raju, Conducted Camp at Panchayat Office, Vempadu , W.G. Dt</t>
  </si>
  <si>
    <t>Pedagunnuru Village, Organized by Dr. B. Shyam Kumar, Conducted camp at M.P.P.School Pedagonnuru , Krishna District,</t>
  </si>
  <si>
    <t>Jatlapalem Village, Organized by Mr. G.L.G. Rao Garu, Conducted  at M.P.P. School Jatlapalem  W.G. Dt</t>
  </si>
  <si>
    <t>Elurupadu Village, Organized by Mr. G.Yasu Dasu Garu, Conducted at Chiristian Church, Elurupadu Village, W.G. Dt</t>
  </si>
  <si>
    <t>Seesali Village, Organized by Mr. G. Vinod Kumar garu, Conducted at M.P.P. School, Seesali Village, W.G. Dt</t>
  </si>
  <si>
    <t>Sivakodu palem Village Organized by Mr. M. Subba rao Garu, Conducted at M.P.P. School Sivakodu palem village ,W.G.Dt,</t>
  </si>
  <si>
    <t>Mandhapadu Village .Organized by Mr. G. Vinod Kamar Garu, Conducted at M.P.P. School, Mandhapadu Village ,</t>
  </si>
  <si>
    <t>Akividu Village , Organized by Lions Club of Akividu, Conducted at Sri Motupalli Swami Kalyana Mandapam, Madhivada, Akividu Village,W.G.Dt</t>
  </si>
  <si>
    <t>Kovvada Village. Organized by NSS Unit of Sri Vishnu Engineering For Women (SVECW) Vishnupur Conducted at Panchayathi officeKovvada Village</t>
  </si>
  <si>
    <t>Kalla Village,  Organized by Helpaing Heart's Foundation Kalla,Conducted at Panchayat Office Kalla Village.W,G.Dt.</t>
  </si>
  <si>
    <t>Singarayapalem Village, Organized by LionsClub Mudinepalle, Conducted at SubhramanayaswaraSwamy temple, Singarayapalem Village, Krishna District</t>
  </si>
  <si>
    <t>Bhimavaram Town, Organized by Mr.M.Mahindra Garu ,Rakshadal voluntary organization, Conducted at Adabala Chandra Rao Municipal School, Bhimavaram Town,W.G. Dt</t>
  </si>
  <si>
    <t>Pennada Village.Organized by NSS Unit of.  Dr. C.S.N. Junior College, Bhimavaram Conducted at MPP School Pennada Village, W.G.Dt</t>
  </si>
  <si>
    <t>Konithieada Village, Organized by Mr.Y. Chanti Raju Garu, Conducted at Z.P.P.H School, Konithieada Village. W. G. Dt</t>
  </si>
  <si>
    <t>Miles for smiles at balepalli village</t>
  </si>
  <si>
    <t>Miles for smiles at mentepudi village</t>
  </si>
  <si>
    <t>Miles for smiles at gollavanithippa village</t>
  </si>
  <si>
    <t>Miles for smiles at gutlapadu village</t>
  </si>
  <si>
    <t>treatment camp</t>
  </si>
  <si>
    <t>Narendrapuram Village, Organized by NSS Unit of Dr. K.V.R.D.&amp;S.G.J.V.S. Degree College, Munganda.Conducted Camp at Panchayathi officeNarendrapuram Village, E.G. Dt</t>
  </si>
  <si>
    <t>S.Chikkala Village, Organized by Mr. Bh. Ananda Varma Garu, Conducted Camp at Z.P.P. High School,S.Chikkala,Village, W.G.Dt.</t>
  </si>
  <si>
    <t>Guthinadeevi Village, Organized by Mr. R.V.V. Krishna Kumar Garu Conducted camp at Panchayat office Guthinadeevi Village,E.G. Dt</t>
  </si>
  <si>
    <t>Seesali Village,organized by Mrs. T. Anantha Lakshmi Satyayathi Devi Conducted at Saibaba Temple, Seesali Village.W.G.Dt</t>
  </si>
  <si>
    <t>Pothavaram Village.Organized by Mr. K.Venkateswar Rao, Conducted camp at Society Office Pothavaram Village. W.G.Dt</t>
  </si>
  <si>
    <t>ChinnayagudemVillage Organized by        Mr. G. Radha Krishna Raju Conducted at panchayat office Chinnayagudem Village.</t>
  </si>
  <si>
    <t xml:space="preserve">Penugonda Village, Organized by Yogoda Satsanga Dhyana Mandali Tanuku. Conducted at Oxford School PenugondaVillage </t>
  </si>
  <si>
    <t>Lakshmaneswaram Village, Organized byN.S.S Unit Swarnandhra College ofEngineering &amp; Technology NarsapurConducted at M.P.U.P.School, Lakshmanaswaram Village.</t>
  </si>
  <si>
    <t>Dwarakatirumala Village,Organized by Lions Club of Dwarakatirumala, Conducted camp at Sri Venlateswara Oriental High School Dearakatirumala, Village,W.G.Dt.</t>
  </si>
  <si>
    <t>Chittavaram Village, Organized by N.S.S Unit Swarnandhra College of Engineering &amp; Technology(SCET) Narsapur Conducted at Panchyat Office, Chittavaram Village,</t>
  </si>
  <si>
    <t>Pangadigudem Village, Organized by Lions Club of Dwarakatirumala, Conducted at Mr. V. Banu Vara Prasad Gust House. Pangadigudem Village</t>
  </si>
  <si>
    <t>Pedavadapalli Village,Organized by Mr. G. Satyanarayana Garu, Conducted at Raithu Bhavan, PedaVadapalli Village.</t>
  </si>
  <si>
    <t>Gummampadu Village, Organized by  Mr.V.D.SatyanarayanaRajuGaru,Conducted atVenkatarajula Kalyanamandapam Gummampadu Village,W.G. Dt</t>
  </si>
  <si>
    <t>Kota Koteswaram Village Organized Walkers Club Nidadavolu.Conducted atPanchayat office, Kota Koteswaram Village ,W.G. Dt</t>
  </si>
  <si>
    <t>Gummuluru Village, Organized by Mr. V. Jagan Mohan Rao Garu Conducted at Sri Krishna Devaraya Nagar, Community Hall, Gummuluru Village, W.G. Dt</t>
  </si>
  <si>
    <t>Lankalakoderu Village,Organized by Mr.P.Satya Sai Babu Garu, Conducted at PHC Center Lankalakoderu Village,</t>
  </si>
  <si>
    <t>Bhimavaram Town Gunipudi organized byMr.Y.V.L.N.Murthygaru,Director, A.P BhihimavaramConducted at Indukuri Suryanaryana and Suryakantham  Rajula Kalyanamandapam , Bhimavaram,W.G.Dt</t>
  </si>
  <si>
    <t>Unagatla Village Organizer by Mr. A Dorayya garu (DccB Vice Presedent) Conducted at Cooprative society bulding Unagatla Village,W.G. Dt</t>
  </si>
  <si>
    <t>Mukkamala  Village, Organized by Peravali Mnandalam Lions Club, Conducted Camp at M.P.U.P. School, Mukkamala ,Village,</t>
  </si>
  <si>
    <t>Buddarayadu Cheruvu, Organized by     Dr.Y.G.K. Murthy Garu, Conducted Camp at Arya Sea Foods Pvt Ltd, Buddarayadu Cheruvu, W.G.Dt</t>
  </si>
  <si>
    <t>Manepalli Village, Organized by K.V.SPrasad Garu,  Ayyappa Seva Samajam, Manepalli, Conducted Camp at Sri KesavaSwami Temple Manepalli Village,E.G.Dt.</t>
  </si>
  <si>
    <t>Tadepalligudem Town, Organized by UNITE Foundation Tadepalligudem, Conducted Camp at32nd ward U.P. School, Tadepalligudem Town, W.G. Dt</t>
  </si>
  <si>
    <t>Yerramsettyvaripalem Village, organized by Chirla Soma Sundara Reddy Memoriall Trust,Y.V. Palem. Conducted Camp at M.P.P.School,Yerramsettyvaripalem,  Village E.G.Dt</t>
  </si>
  <si>
    <t>Aratlakatla Village, Organized by, Z.P.H. school Teachers, Conducted at Z.P.H School, Aratlakatla Village,W.G.Dt</t>
  </si>
  <si>
    <t>Madhavaram Village, Organized by Mr. M. Muthyala raju garu (MPTC).Conducted Camp at Durga Devi Temple,Madhavaram,W.G. Dt</t>
  </si>
  <si>
    <t>Lankalakoderu Village, Organized by Mr.A Sivaji Raju Garu. Conducted Camp at The Lankalakoderu Sahakara Junior Kala Sala Lankalakoderu Village, W.G. Dt.</t>
  </si>
  <si>
    <t xml:space="preserve">BhimavaramTown,Organized by Bardoli English Medium School, Bank Colony, Bhimavaram, Conducted at Sri Krishna DevarayaKalyanamandapam,Bank Colony Bhimavaram, W.G. Dt </t>
  </si>
  <si>
    <t>Timarakollu Village.Organized by  Mr. M. Lakshmaya garu, Conducted Camp at Z.P.P.H.School, Timarakollu Village, Krishna district,</t>
  </si>
  <si>
    <t>Velivennu Village, Organized by Bhagavan sri satya sai sevaTrust , Conducted at  Sri Satya Sai Seva  BhavanVelivennu Village,W.G. Dt</t>
  </si>
  <si>
    <t>Marteru Village Organized by PHC and Rotary Club Marteru, Conducted camp at Primary Health Center (PHC)Marteru Village, W.G. Dt.</t>
  </si>
  <si>
    <t>Nidadavole,Organized by RotaryClub of Nidadavole Central,Conducted  camp at Girls High School Nidadavole, W.G. Dt</t>
  </si>
  <si>
    <t>Palakoderu Village,Organized byPrincipal Palakoderu Mandal Co- perativeJr.College Palakoderu, Village,W.G.Dt</t>
  </si>
  <si>
    <t>East Vipparu Village, Organized by Pydiparru &amp;Tetali Lions Club,Conducted camp at Geetha Mandir Function Hall East Vipparu Village, W.G. Dt</t>
  </si>
  <si>
    <t>Mandavalli Village,Organized by, Mr.M.V Chalapathi Rao garu, Conducted camp at M.P.P. School, MandevilleVillage,Krishna District</t>
  </si>
  <si>
    <t>Bellampudi Village, Organized by, Chirla Soma Sundara Reddy Memorial Trust Yerramsettyvari Palem.Conducted camp at Sri Satya Jyothi EM School, Bellampudi Village,E.G. Dt</t>
  </si>
  <si>
    <t>SiragalapalliVillage, Organized by,   Ch. Bapiraju garu. Conducted camp at Z.P.High School, SiragalapalliVillage</t>
  </si>
  <si>
    <t xml:space="preserve">Chebrolu Village, Organized by Lions Club ChebroluConducted camp at M.P.P.SchoolChebrolu Village, W.G.Dt </t>
  </si>
  <si>
    <t>Attili Village, Organized by , Lions Club of Attili, Conducted camp at Lions Club Building Attili Village. W.G. Dt</t>
  </si>
  <si>
    <t>Sidhantam Village,Organized by Yogoda Satsanga Dhyana Mandali Tanuku.Conducted Camp at Z.P.P.H. School Sidhantam.W.G.Dt</t>
  </si>
  <si>
    <t>Bhuvanapalli Village, Organized by Lions Club Ganapavaram. Conducted camp at M.P.P.School,Bhuvanapalli Village,W.G.Dt</t>
  </si>
  <si>
    <t xml:space="preserve">Manchali VillageOrganized Mr.S.Venkata  Srinu Garu. Sarpanch.Conducted camp at M.P.P. School, Manchali Village,W.G. Dt </t>
  </si>
  <si>
    <t>MallavaramVillage.Organized by Adharna Trust.Conducted at Z..P.H. School Mallavaram Village. W.G. Dt</t>
  </si>
  <si>
    <t>Turputallu Village,Organized by Rotary Club Narsapuram, Conducted camp at Z.P.H. School. Turputallu Village.W.G. Dt</t>
  </si>
  <si>
    <t>Narendrapuram Village, organized by Dr. P. Nagaswara Rao Garu, Conducted camp at A.P. S.W. R. School Narendrapuram</t>
  </si>
  <si>
    <t>Bhimavaram Town, organized by Sukhibhava Nutritional World. Conducted camp at Sukhibhava Nutritional World  S.V. R. Complex Sunday Market Bhimavaram.</t>
  </si>
  <si>
    <t>Pennada Village, organized by Swami Gnanananda Trust. Conducted camp at Gnanananda Divya kshetram, Goraganamudi village.W.G.Dt</t>
  </si>
  <si>
    <t>Chintaparru Village, organized by Kshatriya Seva, Samiti,Chintaparru. Conducted camp at Byrraju Foundation Hospital Chintaparru Village, W.G. Dt</t>
  </si>
  <si>
    <t>Peravali, organized by Peravali Mandal Lions Club.Conducted camp at Arya Vysya Kalyana Mandapam Peravali Village,W.G. Dt</t>
  </si>
  <si>
    <t>Ambajipeta, organized by Nirmal Charitable Welfare Society&amp; New Life Society. Conducted camp at Z.P.H.School Ambajipeta Village</t>
  </si>
  <si>
    <t>Seesali,Organized by Nexus Feeds Limited Conducted at  Nexus Feeds factory at Seesali. Village, W,G, Dt</t>
  </si>
  <si>
    <t>DwarakaTirumala organized by Mr.D. Prabhakara rao, Correspondent &amp; Pincipal, Sri Srinivasa Jr &amp; DegreeCollege,camp Conducted at  Sri Srinivasa Jr &amp; Degree College</t>
  </si>
  <si>
    <t>Miles for smiles at Kottapusalamarru</t>
  </si>
  <si>
    <t>Miles for smiles at Dongapindi</t>
  </si>
  <si>
    <t>Miles for smiles at Kottata</t>
  </si>
  <si>
    <t>Miles for smiles at Mutyalapalli</t>
  </si>
  <si>
    <t>Miles for smiles at Komatithippa</t>
  </si>
  <si>
    <t>Miles for smiles at Lakshmipuram</t>
  </si>
  <si>
    <t>Miles for smiles at Dayyala Thippa</t>
  </si>
  <si>
    <t>Miles for smiles at Orlagondi Thippa</t>
  </si>
  <si>
    <t>Miles for smiles at Gollavanithippa</t>
  </si>
  <si>
    <t>Miles for smiles at Peda Gollapalem</t>
  </si>
  <si>
    <t>Miles for smiles at Podu ( Lakshmipuram)</t>
  </si>
  <si>
    <t>Miles for smiles at Andaluru</t>
  </si>
  <si>
    <t>Miles for smiles at Navuduru</t>
  </si>
  <si>
    <t>Miles for smiles at Unikili</t>
  </si>
  <si>
    <t>Miles for smiles at Lakshminaryanapuram</t>
  </si>
  <si>
    <t>Miles for smiles at Konithivada</t>
  </si>
  <si>
    <t>Miles for smiles at Losari Village</t>
  </si>
  <si>
    <t>Miles for smiles at Kalipatnam Village</t>
  </si>
  <si>
    <t>Miles for smiles at Penumantra Village</t>
  </si>
  <si>
    <t>Miles for smiles at Military Madhavaram</t>
  </si>
  <si>
    <t>Miles for smiles at Nelamuru</t>
  </si>
  <si>
    <t>Miles for smiles at Kalidindi Village</t>
  </si>
  <si>
    <t>Miles for smiles at Katrenikona Village</t>
  </si>
  <si>
    <t>Miles for smiles at MogalthuruVillage</t>
  </si>
  <si>
    <t>Miles for smiles at Kothakayala Thippa</t>
  </si>
  <si>
    <t>Miles for smiles at Korukollu Village</t>
  </si>
  <si>
    <t>Miles for smiles at Pedda Padu Village</t>
  </si>
  <si>
    <t>Miles for smiles at Mulanka Village</t>
  </si>
  <si>
    <t>Miles for smiles at Kallapalem Village</t>
  </si>
  <si>
    <t>Miles for smiles at Athukur Village</t>
  </si>
  <si>
    <t>Miles for smiles at Kondangi Village</t>
  </si>
  <si>
    <t>Miles for smiles at VarahapatnamVillage</t>
  </si>
  <si>
    <t>Miles for smiles at SanarudravaramVillage</t>
  </si>
  <si>
    <t>Miles for smiles at Jaganadhapuram</t>
  </si>
  <si>
    <t>Miles for smiles at Apparaopeta</t>
  </si>
  <si>
    <t>Miles for smiles at Madugupolavaram</t>
  </si>
  <si>
    <t>Miles for smiles at Nelapogula</t>
  </si>
  <si>
    <t>Miles for smiles at Modi</t>
  </si>
  <si>
    <t>Miles for smiles at Kondepudi</t>
  </si>
  <si>
    <t>Miles for smiles at Atreyapuram</t>
  </si>
  <si>
    <t>Miles for smiles at Rayakuduru</t>
  </si>
  <si>
    <t>Miles for smiles at Mogalthuru</t>
  </si>
  <si>
    <t>Miles for smiles at Yeditha</t>
  </si>
  <si>
    <t>Miles for smiles at Mogalturu</t>
  </si>
  <si>
    <t>Miles for smiles at Aratlakatta</t>
  </si>
  <si>
    <t>Miles for smiles at Muramalla</t>
  </si>
  <si>
    <t>Miles for smiles at Anthervedipalem</t>
  </si>
  <si>
    <t>Miles for smiles at Poduru</t>
  </si>
  <si>
    <t>Miles for smiles at Varighedu</t>
  </si>
  <si>
    <t>Miles for smiles at Panduvva</t>
  </si>
  <si>
    <t>Miles for smiles at Uppuluru</t>
  </si>
  <si>
    <t>Miles for smiles at Kommuchikkala</t>
  </si>
  <si>
    <t>Miles for smiles at Allavaram</t>
  </si>
  <si>
    <t>Miles for smiles at Pasaladeevi</t>
  </si>
  <si>
    <t>Miles for smiles at Pattimpalem</t>
  </si>
  <si>
    <t>Miles for smiles at Kommugudem</t>
  </si>
  <si>
    <t>Miles for smiles at Thirupathipuram</t>
  </si>
  <si>
    <t>Miles for smiles at ballipadu</t>
  </si>
  <si>
    <t>Miles for smiles at Ramachandrapuram</t>
  </si>
  <si>
    <t>Miles for smiles at Nelladhripuram</t>
  </si>
  <si>
    <t>Miles for smiles at Valamarru</t>
  </si>
  <si>
    <t>Miles for smiles at Minavalluru</t>
  </si>
  <si>
    <t>Attili Village, organized by,Lions Club of Attili Conducted camp at Chamber of Commerce Association Building Attili Village.</t>
  </si>
  <si>
    <t>R.Yenugupalli ,organized by, Dr. K.V.R.D.&amp; S.G.J.V.S. Degree College,NSS UnitMunganda Conducted camp at Gram Panchayat office, R.Yenugupalli Village , E.G. Dt</t>
  </si>
  <si>
    <t>Teeparru,Organized by Mr. K. Gopal Krishna garu,Teeparru Society President , Conducted camp at Yedupu Ganti Rathamma Dharmasatram,Teeparu Village.W.G. Dt</t>
  </si>
  <si>
    <t>Meenavalluru,Organized by Mrs. N. Kottlamma Garu. Conducted Camp at Kotta colony Meenavalluru Village.</t>
  </si>
  <si>
    <t>Saripalli Village,Organized by NSS Unit of Swarnandhra College of Engineering &amp; Technology, Seetharamapuram Village</t>
  </si>
  <si>
    <t>Vaddiparru Village, Organized by Mr. N. Giri, G.M.Reddy and Reddy Automobiles, Bhimavaram, Camp was conducted at M.P.P.School, Vaddiparru Village,W.G. Dt</t>
  </si>
  <si>
    <t>Ardhavaram Village, Organized by Mr. K. Siva Rama Raju Garu, Conducted camp at Z.P.H. School Ardhavaram Village</t>
  </si>
  <si>
    <t>Podagatlapalli Village, Organized by Mr. K. Appala Raju, Podagatlapalli. Camp was conducted at K.R.R. Upper Primary school, Podagatlapalli village, E.G. Dt</t>
  </si>
  <si>
    <t>Tadepalligudem,organized by NSS Unit of Advikavi Nanayya University,Conductet at  Advikavi Nanayya University  campes Tadepalligudem, W.G. Dt</t>
  </si>
  <si>
    <t>Vampadu Village,organized by Mr. Dr. V. Rama Krishnam Raju, Conducted campatBangaramma oundation,Vampadu Village</t>
  </si>
  <si>
    <t>Tallarevu village Camp was organized by Vishnu Dental College Bhimavaram, Conducted  camp at   Panchayathi Office, Tallarevu village , E.G. Dt</t>
  </si>
  <si>
    <t>Mori village, camp organized by VSSA helpage, India</t>
  </si>
  <si>
    <t xml:space="preserve"> Organized by Old Students Association Kunavaram ) Conducted at Z.P.P.H. School Kunavaram village (Razole mandal). E.G.Dt</t>
  </si>
  <si>
    <t>Organized by NSS Unit of Acharya N.G. Ranga Agricultural Polytechnic Maruteru Conducted at Community Function Hall Oduru Village,W.G.Dt</t>
  </si>
  <si>
    <t>Organized by Dr. K. Nageswara Rrao) Conducted Camp at, Smt. Mantravadi Indira Kumari Memorial Grameena Vydyalayam  MungandaVillage, E. G.Dt</t>
  </si>
  <si>
    <t>Organized S.M.B.T.A.V. &amp; S.N. Degree College, Veeravasaram)Conducted at Panchayat office, Ballipali Village,W.G.Dt</t>
  </si>
  <si>
    <t>Organized by Manavatha Service Organization Velivenu ) Conducted at Panchayat office Velivenu villageW.G.Dt</t>
  </si>
  <si>
    <t>Organized by GVIT Engineering College NSS Unit Tundurru), Conducted at Panchayat office, Matsyapuri  Village,W.G.Dt</t>
  </si>
  <si>
    <t>Organized by Manavatha Voluntary Organisation,Tallapudi) Conducted at Sri Vasavi Arya Vyasa Kalyana mandapam Tallapudi village,W.G.Dt</t>
  </si>
  <si>
    <t>Organized Dr. C.S.N. Degree &amp; P.G. College, NSS Unit Bhimavaram) Conducted at S.P.LElementary school</t>
  </si>
  <si>
    <t>Organized by G.Veera Venkata Prabhavathi Garu Association with Rotary Club Nidadavolu .Conducted Camp at Town Hall Nidadavolu  ,W.GDt</t>
  </si>
  <si>
    <t>Organized by Manavatha Voluntary Organisation, Tadepalligudem Town(Organized by Manavatha Voluntary Organisation, Tadepalligudem.W.G.Dt</t>
  </si>
  <si>
    <t>Organized by Swarnandhra International School, Narsapuram).Conducted  Camp at Swarnandhra International School camps,</t>
  </si>
  <si>
    <t>Organized by Amma social service foundation Lakshmipuram Village). Conducted campatAmma social service foundation center Lakshmipuram ,(Losari) Krishna District</t>
  </si>
  <si>
    <t>Organized by vasavi Club Dharamajigudem). Conducted camp at M.P.P.School, Dharamajigudem Village,W.G.Dt</t>
  </si>
  <si>
    <t>was organized by Mr. M.Srinivasa ChowdaryGaru) Conducted Camp at Panchayat office,Pursthothapalli Village,W.G.Dt</t>
  </si>
  <si>
    <t>Organized by NSS team of Sri Vishnu Engineering collegfor women,Vishnupur Bhimavaram Conducted  Camp at  Z.P.high school  Palakoderu village.W.G.Dt</t>
  </si>
  <si>
    <t>Organized by Amma social service foundation Lakshmipuram Village). Conducted campatAmma social service foundation center Lakshmipuram ,(Losari) Krishna District .</t>
  </si>
  <si>
    <t>Organized by Vishnu Dental College Bhimavaram, ) Conducted Camp at Panchayat office,Yenamaduru Village,W.G.Dt</t>
  </si>
  <si>
    <t>Organized by Vishnu Dental College Bhimavaram) Conducted camp at Panchayat office, komatithippa Village,W.G.D</t>
  </si>
  <si>
    <t>Organized by Vishnu Dental College Bhimavaram) Conducted camp at Z.P.High school, Nitithippa Village,W.G.Dt</t>
  </si>
  <si>
    <t>Organized by Vishnu Dental College Bhimavaram) Conducted camp at Panchayat office, Kommari Village,W.G.Dt</t>
  </si>
  <si>
    <t>Organized by Vishnu Dental College Bhimavaram) Conducted camp at , Chamberof comers funcation Hall Athilli Village,W.G.D.</t>
  </si>
  <si>
    <t>organized by Vishnu Dental College.Bhimavaram, Conducted camp at Z.P.High school, Jagannadhapuram Village,W.G.Dt</t>
  </si>
  <si>
    <t>Organized by Vishnu Dental College Bhimavaram) Conducted camp at U.P.P. Schoo,Ramayanapuram Village ,W.G.Dt</t>
  </si>
  <si>
    <t>Organized by Vishnu Dental College Bhimavaram) Conducted camp at Panchayat office, KorukolluVillage,W.G.Dt</t>
  </si>
  <si>
    <t>Penugonda Village. Organized by, Akhila Bharathi Sri Vasavi Penugonda Trust.Conducted at Sri Vasavi santhi dham  penugonda Village, W.G.Dt</t>
  </si>
  <si>
    <t xml:space="preserve">Lakshmaneswaram Village. Organized by Swarnanda Collage  of Engineering &amp; Technology Seetharampuram, Conducted at  Primary Agri Co-op credit Society , Lakshmaneswaram Village       </t>
  </si>
  <si>
    <t xml:space="preserve">Moolalanka Village, Organized By Mr.M.Prasad Reddy Garu, Conducted at M.P.P. U.P school Moolalanka Village .Krishna District  </t>
  </si>
  <si>
    <t>Dodanapudi Village, Organized by Mr.A.Srinu Garu, Conducted at Panchayat office Dodanapudi Village, W.G.Dt</t>
  </si>
  <si>
    <t>Peddamiram Village, Organized by Mr.D.Somasvrao Garu, Conducted at M.P.P. U.P School. Peddamiram Villag, W.G.Dt.</t>
  </si>
  <si>
    <t>Mogalthuru Village. organized by Dr.T. Narasimha Raju garu, Conducted at Sri T.N.R. physiotherapy &amp; Acupuncture Hospital, Mogalthuru Village, W.G.Dt</t>
  </si>
  <si>
    <t>Elurupadu Village,Organized by Lions Club of Elurupadu .Conducted at Sri Vasavi Kannika Parameshwar Arya Vysya Kalyana Mandapam Elurupadu Village, W.G.Dt</t>
  </si>
  <si>
    <t>Pothavaram Village,organized by Mr.P.H. Rama Krishna,Garu. Conducted at Rajiv Kalyana Mandapam Pothavaram Village.W.G.Dt</t>
  </si>
  <si>
    <t>Vandram organized by Mr.D.Venkata Krishna, Garu.Conducted at Panchayat office, VandramVillage.</t>
  </si>
  <si>
    <t>Rachuru Village organized by Lions Club Ganapavaram, Conducted at Z.P.H. School Rachuru Village,W.G. Dt</t>
  </si>
  <si>
    <t>Guravaipalem Village. organized by Mr.T. Santhavardhan Garu. Conducted at Sharoon Church, Guravaipalem Village</t>
  </si>
  <si>
    <t>Gollavanithippa Village, Organized by Vishnu Dental College,Bhimavaram conducted at PHC Gollavanithippa Village, W. G. Dt</t>
  </si>
  <si>
    <t>Juvvalapalem Village,Organized by Mr.G.Krishna Kishore Garu,Conducted at M. RamaKrishnam Raja &amp; Ammaji Kalyana Mandapam, Juvvalapalem Village.W.G. Dt</t>
  </si>
  <si>
    <t>Bhimavaram Town, organized by Jana Vignana Vedika and Walkers Club of Bhimavaram,ConductedatDNR College, Ground.Bhimavaram town,W.G. Dt</t>
  </si>
  <si>
    <t>Usulumarru Village, organized by Lions Club of Peravali, Camp conducted at        P. Srinvasa Rao Fertilizers shop Usulumarru Village, W.G. Dt</t>
  </si>
  <si>
    <t>Kadimpadu Village, organized by Mr. V. Surya Satyanarayana Garu, Conducted Camp atM.P.P. School, Kadimpadu Village, W.G. Dt.</t>
  </si>
  <si>
    <t>UnakaramalliVillage,organizedby Peravali,Mnandalam Lions ClubConducted Camp  at Ramalayam Temple , Unakaramilli village, W.G. Dt</t>
  </si>
  <si>
    <t xml:space="preserve">Veeravasaam Village, organized by Mr. G,Ramakrishnagaru Sneha helpline veeravasaam kala Parishad Conducted Camp G, Village,W.G.Dt Ramakrishnagaru guest house, veeravasaram </t>
  </si>
  <si>
    <t>Kaldhari Village organized by Yogoda Satsanga Dhyana Mandali Tanuku. Conducted Camp at NTR Sujala Water Plant Kaldhari Village. W.G. Dt</t>
  </si>
  <si>
    <t>Gavarapeta Village, organized by Mr. Y.V Ramana Garu, Sarpanch.Conducted Camp at Panchayat office Gavarapeta Village,W.G. Dt Pedhanindrakolunu Village,Organized By  Lions Club Ganapavaram, Conducted camp at S.J. N.Z.P. High School,  Pedhanindrakolunu, W.G.Dt</t>
  </si>
  <si>
    <t>Tadepalligudem,Town, Organized by, Sri Satya Sai Seva Samithi Tadepalligudem, camp at Satya Sai Seva Samithi Mander, Tadepalligudem .</t>
  </si>
  <si>
    <t>Undrajavaram Village, Organized by Manavatha Services Organization Undrajavaram, Conducted camp at Sivaliam                                         Temple  Undrajavaram Village, W.G. Dt</t>
  </si>
  <si>
    <t xml:space="preserve"> Synergies castings LimitedVSZE Duvvada,Visakhapatnam, Organized  by Synergies Castings Limited in their factory premises at VSEZ, Duvvada, Visakhapatnam</t>
  </si>
  <si>
    <t>Narsapuram Organized Mr.PSatyanaryana Raju garu,Conducted at Alluri Satyanaryana Raju Kalyanamandapam, Steamer road Narsapuram, W.G. Dt</t>
  </si>
  <si>
    <t>Kanuru Village, Organized by Peravali Mandal Lions Club, Conducted at Vinayaka Temple Kanuru Village. W.G. Dt</t>
  </si>
  <si>
    <t>UnguturuVillage,Organized by SriPathipati Venkataramana Seva Trust, Conducted at CommunityFunction hall,Unguturu Village</t>
  </si>
  <si>
    <t>Tadepalligudem,Town, Organized by, Sri Satya Sai Seva Samithi Tadepalligudem, camp at Satya Sai Seva Samithi Mander, Tadepalligudem .W.G. Dt</t>
  </si>
  <si>
    <t xml:space="preserve">Mortha Village, Organized by, Manavatha Services Organization Mortha, Conducted camp at Z.P.H. School, Mortha, W.G. Dt </t>
  </si>
  <si>
    <t>Kandavalli Village, Organized by Mr. Bh. Buchi Rama Chandra Raju &amp;Peravali Mandal Lions Club, Conducted camp at Venu Gopala Swamy Kalyana Mandapam, Kandavalli Village,W.G. Dt</t>
  </si>
  <si>
    <t>A. Vemavaram Village, organized by, Smt. K.B. V. S. Swarna Kumari garu, Sarpanch. Conducted camp at Karni Bhakthula Kalyana Mandapam A. Vemavaram Village</t>
  </si>
  <si>
    <t>Koparru Village, Organized by Hrudaya Charitable Trust, Narsapuram. Conducted camp at Gram Panchayat Office, Koparru Village, W.G. Dt</t>
  </si>
  <si>
    <t>Tunduru Village, Organized by Mr. A.V. Satyanaryana garu, Village Saranch. Conducted camp at Gram Panchayat office Tunduru Village, W.G. Dt</t>
  </si>
  <si>
    <t>Mogalthuru Village, Organized by Mr. P. Trinidh  Vadayar garu  and Lions Club Mogalthur, Conducted camp at Vadayar Community Hall,Mogalthur Village,W.G.Dt</t>
  </si>
  <si>
    <t>Ajjram Village, organized by Peravali Mandal Lions Club, Conducted camp at Arya Vysya Kalyana Mandapam Ajjaram Village.W.G.Dt</t>
  </si>
  <si>
    <t>Palakollu organized by Hrudaya Charitable Trust, Narsapuram. Conducted camp at The Palakollu Cloth &amp; yarn Merchants Association Kalyanamandapam, Palakollu</t>
  </si>
  <si>
    <t>Chebrolu Village, organized by Lions club of Chebrolu. Conducted camp at Sri Pandu Ranga Swamy Temple,  Chebrolu Village</t>
  </si>
  <si>
    <t>Kasipadu Village, organized by Mr.P. Satyanaryana Raju garu, The Kasipadu Co-Operative Society President, Conducted  camp at Gram Panchayat office, Kasipadu Village.W.G.Dt</t>
  </si>
  <si>
    <t>Pittalavemavaram Village, organized by. Peravali Mandal Lions Club, Conducted camp at Gram Panchayat Office, Pittalavemavaram Village.W.G.Dt</t>
  </si>
  <si>
    <t>Samisragudem Village, organized by. Rotary Club of Nidadavole Central, Conducted camp at Geetha Mandiram Samisragudem Village</t>
  </si>
  <si>
    <t>Ballipadu Village, organized by Mr. Bh. Ananda Varma Garu, Conducted camp at Byrraju Foundation Hospital, Ballipadu Village,W.G.Dt</t>
  </si>
  <si>
    <t>Pippra Village, organized by Mr.P. Satyanaryana Raju garu, The Kasipadu Co-Operative Society President Conducted Camp at Pippra Kalyanamandapam Pippra Village,W.G.Dt</t>
  </si>
  <si>
    <t>Bhimavaram Agricultural Market yard, organized by Mr.Sri K.Nagaswara rao, Agricultural Market yard Chairman. &amp; NTR Trust .Conducted Camp at Agricultural Market yard, Bhimavaram.W.G. Dt</t>
  </si>
  <si>
    <t>Komaragiripatnam Village, organized by ONGC &amp; Help Age India. Conducted amp at Z.P.H. School, Komaragiripatnam Village</t>
  </si>
  <si>
    <t>Akividu,organized by Akividu Adarsa Lions Club, Conducted camp at Santhi Nagar, Vinayaka Temple Akividu Village,W.G. Dt</t>
  </si>
  <si>
    <t>Ravipadu,organized by Ambedkar Yuvajana Sangam, Conducted camp at M.P.P.School Ravipadu Village.W.G. Dt</t>
  </si>
  <si>
    <t>Mallipudi, organized by, Sri Satya Sai Seva Samithi Mallipudi Conducted camp at Satya Sai Seva Samithi mander, Mallipudi Village</t>
  </si>
  <si>
    <t>Tadepalligudem, organized by, D.R. Goenka Womens Degree College. Conducted at D.R.Goenka womens Degree Tadepalligudem</t>
  </si>
  <si>
    <t>Annavarapadu, organized by Peravali Mandal Lions Club.Conducted camp at Gram Panchayat officeAnnavarapadu VillageW.GDt</t>
  </si>
  <si>
    <t>Thimarajupalem, organized by, Rotary Club of Nidadavole Central, Conducted camp at M.P.P .School Thimarajupalem Village,</t>
  </si>
  <si>
    <t xml:space="preserve">Tadepalligudem,Town, Organized by, Sri Satya Sai Seva Samithi Tadepalligudem, camp at Satya Sai Seva Samithi Mander,Tadepalligudem </t>
  </si>
  <si>
    <t>TanukuTown. organized by, Yogoda Satsanga Dhyana Mandali Tanuku, Conducted camp at Kondalamma Temple, Patooru,TanukuTown</t>
  </si>
  <si>
    <t>Antarvedi, organized by Sri Vasishta Sevashram Antarvedi,Conducted at Sri Vasishta Sevashram Antarvedi, Village E.G. Dt</t>
  </si>
  <si>
    <t>Seesali Village, organized by Mrs. T. Anantha Lakshmi Satyayathi Devi Garu Conducted at Saibaba Temple, Seesali Village.</t>
  </si>
  <si>
    <t>Korukollu ,organized by,Mr.Venkateswara Rao  garu, Conducted camp at Ayyapa Swami Temple, Korukollu Village. Krishna District</t>
  </si>
  <si>
    <t>Pulletikurru, organized by Mr. A. Krishna Sundar Correspondent, Conducted camp at  Sesha Sayana Sai Vidyavanam Society Pulletikurru Village, E.G.Dt</t>
  </si>
  <si>
    <t>Nidamarru, organized by, Sri Satya Sai Seva Samithi Nidamarru Conducted camp at Satya Sai Seva Samithi mander, Nidamarru Village</t>
  </si>
  <si>
    <t>Tadepalligudem.Organized byMr.G. srinivasa Rao garu, Conducted camp at Muncipal Primary School 17th Ward   Narasimha Rao Peta, Tadepalligudem Town, W.G. Dt</t>
  </si>
  <si>
    <t>Atlapadu,Organized by, Mr. A. Suri Babu Garu, Conducted camp at Akula Venkatarao Ammaji Charitable trust, Atlapadu Village.</t>
  </si>
  <si>
    <t>Ravimetla Village.Organized by.Rotary Club of Nidadavole Central, Conducted camp at Panchayathi Office,Ravimetla Village.</t>
  </si>
  <si>
    <t>Visakoduru, Organized by Z.P.P,High School  at Z.P.P.High School Vissakoderu Village.</t>
  </si>
  <si>
    <t>Kapavaram, Organized Mrs. A. Anitha Garu, Sarpanch, Conducted camp at Panchayathi Office, Kapavaram Village</t>
  </si>
  <si>
    <t>Dharbarevu, Organized by NSS Unit of Swarnandhra Institute of Engineering &amp; Technology, Seetharamapuram, Conducted camp at Panchayathi Office, Dharbarevu Village</t>
  </si>
  <si>
    <t>Mulalank,Organized by, Mr. M. Varaprasad Garu, Conducted camp at M.P.P. School Mulalank Village.</t>
  </si>
  <si>
    <t>Adivikolanu,Organized by P.M.P Association of India, Ganapavaram, Conducted Camp at Near Sivalayam Temple, Advikolunu Village</t>
  </si>
  <si>
    <t>Purushottapalli Village, Organized by. Lions Club International Purushothapalli, Conducted camp at Z.P.P High School Purushottapalli Village.W.G. Dt</t>
  </si>
  <si>
    <t>Ravulapalem,  organized by, Sri Satya Sai Seva Samithi Ravulapalem, Conducted camp at  Bhagavam Sri Satya Sai Seva  mander, Ravulapalem, E.G. Dt</t>
  </si>
  <si>
    <t>ChinchinadaVillage,organized by AP Rythu Sangham, Chinchinada. Conducted camp at     Z. P. H. School Chinchinada Village,W.G.Dt</t>
  </si>
  <si>
    <t>Veeravasaram Village Camp was organized by, Mrs M. Venkata Lakshmi, PG Student in Periodontics, Vishnu Dental College, Conducted camp at Panchayathi Office, Veeravasaram Village, W.G. Dt</t>
  </si>
  <si>
    <t>Tamarakollu Village, Camp was organized by, Mrs. K.Vera Babu, Panchayathi number, Conducted camp at Z.P.H.School, Tamarakollu Village. Krishna district.</t>
  </si>
  <si>
    <t>himavaram town19th Ward Camp was organized by Mr.Sk. Babaji Saheb, Conducted camp at Moulana Abdul Kalam AzadMpl(E.M) Ele School, 19th Ward Bhimavaram town,W.G. Dt</t>
  </si>
  <si>
    <t>Korukollu Village, Camp was organized by Mr. C. Venkateswar rao garu, Conducted camp at Sri Ayyappa Swamy Temple, Korukollu Village, and Krishna district.</t>
  </si>
  <si>
    <t>Konteru Village, Camp was organized by Mr. N. Rama Krishna, Conducted camp at Sri Pulaparthi vera swamy youth club Konteru Village, W.G. Dt</t>
  </si>
  <si>
    <t>Sakhinetipalli Lanka Village Camp was organized by Mr. G. Naga Durga Satish Kumar, Cond  ucted camp at Vinayaka Temple, Sakhinetipalli Lanka Village</t>
  </si>
  <si>
    <t>Polamuru Village, organized by Mr. K.B.V. Kumar, Conducted camp at Byrraju Foundation Billing, Polamuru Village.</t>
  </si>
  <si>
    <t>Tadepalligudem Town, Camp was organized by Mr. K. Balaji, BJP Town Committee. Conducted camp at GurukulamSchool Kadakatla, Tadepalligudem Town</t>
  </si>
  <si>
    <t>Ryali village,camp was conducted at Cooperative bank and ZPHS, Ryali village, Athreyapuram mandal, E.G district in association with Lions Club, Peravali Mandalam,W.GDt</t>
  </si>
  <si>
    <t>Kalavalapalli village camp was conducted at Sri Seethe Ramalayam, Kalavalapalli village, Chagallu Mandal, W.G district organized by Lions Club, Nidadavolu,W.G.Dt</t>
  </si>
  <si>
    <t>Korimamide village, was conducted at Grama Panchayat Office, and ZPHS Korimamide village, Nidadavolu Mandal, W.G.District in association with Lions Club, Nidadavolu.</t>
  </si>
  <si>
    <t>Thokathippa Village camp was conducted at GramaPanchayat Office, Thokathippa village, Bhimavaram Mandal, W.G.District in association with Mr.Ch Madhu (Janasena Party Thokathippa Village.</t>
  </si>
  <si>
    <t>Bondada Village, camp was conducted at Grama Panchyat office, Bondada, Kalla mandal, W.G district in association with Grama Panchyat, Bondada Village</t>
  </si>
  <si>
    <t>Chinamallam Village, camp was conducted at Sita Rama Raju SuryaKantam memorial Charitable trust, Chinamallam Village, Penugonda mandal, W.G district in association with Mr. Datla Srinivasa Raju.  Chinamallam,W.G.Dt</t>
  </si>
  <si>
    <t>Lakshminarayanapuram Village camp was conducted at M.P.U.P School, Lakshminarayanapuram Village, Attili Mandal, W.G district in association with Grama Panchyat, Lakshminarayanapuram Village,W.G.Dt</t>
  </si>
  <si>
    <t>KesavaramVillage, camp was conducted at Grama Panchyat office, Kesavaram, Ganapavaram mandal, W.G district, in association with Grama Panchyat, Kasavaram Village.W.G.Dt</t>
  </si>
  <si>
    <t>Unikali Village,Camp was conducted at P.H.C, Unikali Village, Attali mandal, W.G district, in association with Grama Panchyat, Unikali Village.W.G.Dt</t>
  </si>
  <si>
    <t>DNR College Bhimavaram ,camp was conducted at DNR College of Engineering &amp; Technology,Bhimavaram Mandal,W.G.Dt, in association with NSS Unit DNR College of Engineering &amp; Technology,Bhimavaram.</t>
  </si>
  <si>
    <t>DNR College Bhimavaram ,camp was conducted at DNR College of Engineering &amp; Technology,Bhimavaram Mandal,W.G.Dt, in association with NSS Unit DNR College of Engineering &amp; Technology,Bhimavaram</t>
  </si>
  <si>
    <t>Aravalli Village, camp was conducted at P.H.C, Unikali Village, Attali mandal, W.G district, in association with Grama Panchyat, Unikali Village.</t>
  </si>
  <si>
    <t>Sculpting composites</t>
  </si>
  <si>
    <t>Dental operating microscope</t>
  </si>
  <si>
    <t>Innovations for effortless dentistry</t>
  </si>
  <si>
    <t>utilization of microscopes in dentistry</t>
  </si>
  <si>
    <t>Advanced rotary system with thermoplastic obtuiration</t>
  </si>
  <si>
    <t>Endodontic  therapy- current concepts and treatment</t>
  </si>
  <si>
    <t>Fine tunes in composite building of fractured crown</t>
  </si>
  <si>
    <t>Endodontic  therapy</t>
  </si>
  <si>
    <t>Om Chanting Research funding</t>
  </si>
  <si>
    <t>Vestibular Research funding</t>
  </si>
  <si>
    <t xml:space="preserve">Maratha Mandal’s NGH institute of Dental Sciences &amp; Research Centre </t>
  </si>
  <si>
    <t>Research</t>
  </si>
  <si>
    <t>Post-Graduate Dissertation</t>
  </si>
  <si>
    <t>Self Funded</t>
  </si>
  <si>
    <t>Proprioceptive Derivation</t>
  </si>
  <si>
    <t>Auroville Dental Centre Education Research Rural Action</t>
  </si>
  <si>
    <t>Dr. Girija Sajjan, Dr. M. A. K. V. Raju, Dr. K. Jyothirmayee, Dr. P. Mohan Kumar, Dr. B. V. R. Murthy, Dr. P. Chaitanya, Dr. R. Chaitanya, Dr. P. Divya Nagalakshmi, Dr. D. Praveen, Dr. K . Roja Ramya</t>
  </si>
  <si>
    <t>Institutional funding</t>
  </si>
  <si>
    <t>2 days</t>
  </si>
  <si>
    <t>Training for zero concept in Dentistry</t>
  </si>
  <si>
    <t>Dr. P. Bhuvaneswari, Dr. Ch. Yamini, Dr. P. Swathi</t>
  </si>
  <si>
    <t>8 days</t>
  </si>
  <si>
    <t>16 days</t>
  </si>
  <si>
    <t>School Outreach program with PD training</t>
  </si>
  <si>
    <t>Tufts University School of Dental Medicine, Boston, USA</t>
  </si>
  <si>
    <t>Institutional Funding</t>
  </si>
  <si>
    <t>14 days</t>
  </si>
  <si>
    <t>Observership</t>
  </si>
  <si>
    <t>Student &amp; Faculty  Exchange</t>
  </si>
  <si>
    <t>Faculty  Exchange</t>
  </si>
  <si>
    <t>Dr. Suresh Sajjan M.C.</t>
  </si>
  <si>
    <t>Dr. M. A. K. V. Raju, Dr. Y. J. B. Manikyamba, Dr. G. Rani Samyuktha, Dr. N. Siddhardh</t>
  </si>
  <si>
    <t>Dr. Ramaraju A V, Dr. B. Suma, Dr. Prasanna, Dr. Shaheen</t>
  </si>
  <si>
    <t>Dr. P. Gautami Subhadra</t>
  </si>
  <si>
    <t>Institutional Funding / Self Funding</t>
  </si>
  <si>
    <t>Missouri State University</t>
  </si>
  <si>
    <t>Fee Concession</t>
  </si>
  <si>
    <t>Masters in Public Health</t>
  </si>
  <si>
    <t>2 years</t>
  </si>
  <si>
    <t>Aravind Eye Care Systems, Madurai</t>
  </si>
  <si>
    <t>Professional Expertise</t>
  </si>
  <si>
    <t>Setting up of Rural Dental Health Centres &amp; Patient Centered Care</t>
  </si>
  <si>
    <t>Senior Faculty members of VDC</t>
  </si>
  <si>
    <t>Ongoing</t>
  </si>
  <si>
    <t>Dr. M. Anusha, Dr. B. Sai Kiran, Dr. P . Sakinya</t>
  </si>
  <si>
    <t>Dental Technology Program</t>
  </si>
  <si>
    <t>Bolton University, UK</t>
  </si>
  <si>
    <t>Applied for DCI permissions for Dental Mechanic Course</t>
  </si>
  <si>
    <t>Tuition Fee</t>
  </si>
  <si>
    <t>10+2</t>
  </si>
  <si>
    <t>Binghamton University</t>
  </si>
  <si>
    <t>Dr. Divya</t>
  </si>
  <si>
    <t>Bio -informatics</t>
  </si>
  <si>
    <t>Alternate Career</t>
  </si>
  <si>
    <r>
      <rPr>
        <sz val="12"/>
        <color rgb="FF000000"/>
        <rFont val="Times New Roman"/>
        <family val="1"/>
      </rPr>
      <t>Maratha Mandal’s NGH institute of Dental Sciences &amp; Research Centre</t>
    </r>
    <r>
      <rPr>
        <b/>
        <sz val="12"/>
        <color rgb="FF000000"/>
        <rFont val="Times New Roman"/>
        <family val="1"/>
      </rPr>
      <t xml:space="preserve"> </t>
    </r>
  </si>
  <si>
    <t>Intellectual Learning Dental Practices</t>
  </si>
  <si>
    <t>Vishnu Educational Development &amp; Innovations Centre</t>
  </si>
  <si>
    <r>
      <t>No</t>
    </r>
    <r>
      <rPr>
        <b/>
        <sz val="16"/>
        <color theme="1"/>
        <rFont val="Wingdings 2"/>
        <family val="1"/>
        <charset val="2"/>
      </rPr>
      <t>P</t>
    </r>
  </si>
  <si>
    <r>
      <t>Yes</t>
    </r>
    <r>
      <rPr>
        <b/>
        <sz val="16"/>
        <color rgb="FF000000"/>
        <rFont val="Wingdings 2"/>
        <family val="1"/>
        <charset val="2"/>
      </rPr>
      <t>P</t>
    </r>
  </si>
  <si>
    <t>Scientific Educational Practices</t>
  </si>
  <si>
    <t>Train the Trainer</t>
  </si>
  <si>
    <t>Leading &amp; Learning</t>
  </si>
  <si>
    <t>Interactive Video Lecturing</t>
  </si>
  <si>
    <t>Strategic Planning &amp; Vision Building - Aravind Eye Care</t>
  </si>
  <si>
    <t>Ethics &amp; Cultural Diversity</t>
  </si>
  <si>
    <t>Research Methodology</t>
  </si>
  <si>
    <t>Small Group teaching &amp; Activity based learning</t>
  </si>
  <si>
    <t>E- Content Training</t>
  </si>
  <si>
    <t>Basic Life Support</t>
  </si>
  <si>
    <t>VDC Faculty Development Program</t>
  </si>
  <si>
    <r>
      <t>No</t>
    </r>
    <r>
      <rPr>
        <b/>
        <sz val="16"/>
        <color rgb="FF000000"/>
        <rFont val="Wingdings 2"/>
        <family val="1"/>
        <charset val="2"/>
      </rPr>
      <t>P</t>
    </r>
  </si>
  <si>
    <t>Long Jump</t>
  </si>
  <si>
    <t>400 Mtrs Run</t>
  </si>
  <si>
    <t>4x100 Mtrs Relay</t>
  </si>
  <si>
    <t>P</t>
  </si>
  <si>
    <t>G.S.Siva Prasuna</t>
  </si>
  <si>
    <t>G.Harika</t>
  </si>
  <si>
    <t>M.Anushmitha</t>
  </si>
  <si>
    <t>P.Sai Vardhini</t>
  </si>
  <si>
    <t>Runners</t>
  </si>
  <si>
    <t>Basketball</t>
  </si>
  <si>
    <t>100 Mtrs Athletics</t>
  </si>
  <si>
    <t>S Deepak Kumar</t>
  </si>
  <si>
    <t>M N V Uday Sagar</t>
  </si>
  <si>
    <t>T Mallikarjun Rao</t>
  </si>
  <si>
    <t>R Anutej</t>
  </si>
  <si>
    <t>V Sai Yeswanth</t>
  </si>
  <si>
    <t>P Ravi Teja</t>
  </si>
  <si>
    <t>Md Gayasuddin</t>
  </si>
  <si>
    <t>N Tarun</t>
  </si>
  <si>
    <t>T Santosh Kumar</t>
  </si>
  <si>
    <t>B Raj Prasanth</t>
  </si>
  <si>
    <t>D Yaswanth Kumar</t>
  </si>
  <si>
    <t>K Bharath Kumar</t>
  </si>
  <si>
    <t>D Vikash Kumar</t>
  </si>
  <si>
    <t>Ch Rushi kesh</t>
  </si>
  <si>
    <t>K Rajith</t>
  </si>
  <si>
    <t>University Representation</t>
  </si>
  <si>
    <t>Cricket</t>
  </si>
  <si>
    <t>G Rakesh</t>
  </si>
  <si>
    <t>Pre- Quarters University Representation</t>
  </si>
  <si>
    <t>University representation Quarter final</t>
  </si>
  <si>
    <t xml:space="preserve">Dr. Ch. Rajasekar,Dr. Rishitha T, Dr.  Arun Bhupathi, </t>
  </si>
  <si>
    <t>MDS</t>
  </si>
  <si>
    <t>BDS</t>
  </si>
  <si>
    <t>1 : 1.35</t>
  </si>
  <si>
    <t>1.34 : 1</t>
  </si>
  <si>
    <t>Principal, Professor &amp; Head</t>
  </si>
  <si>
    <t>02.05.07</t>
  </si>
  <si>
    <t>Professor &amp; Head</t>
  </si>
  <si>
    <t>29Y, 5M</t>
  </si>
  <si>
    <t>Dr. Venkata Rama Raju Alluri</t>
  </si>
  <si>
    <t>Vice-Principal &amp; Professor</t>
  </si>
  <si>
    <t>03.12.03</t>
  </si>
  <si>
    <t>Reader</t>
  </si>
  <si>
    <t>22Y, 10M</t>
  </si>
  <si>
    <t>Dr. P. Jithendra Babu</t>
  </si>
  <si>
    <t>Professor</t>
  </si>
  <si>
    <t>29.11.04</t>
  </si>
  <si>
    <t>Senior Lecturer</t>
  </si>
  <si>
    <t>14Y, 8M, 18D</t>
  </si>
  <si>
    <t>Dr. D. Bheema Lingeswara Rao</t>
  </si>
  <si>
    <t>01.03.08</t>
  </si>
  <si>
    <t>10Y, 11M</t>
  </si>
  <si>
    <t>Dr. Satyanarayana Raju M.</t>
  </si>
  <si>
    <t>Associate Professor</t>
  </si>
  <si>
    <t>04.07.09</t>
  </si>
  <si>
    <t>9Y, 7M</t>
  </si>
  <si>
    <t>Dr. Sudheer Kondaka</t>
  </si>
  <si>
    <t>17.10.16</t>
  </si>
  <si>
    <t>6Y, 5M, 5D</t>
  </si>
  <si>
    <t>Dr. Venkata Rajesh Kumar P.</t>
  </si>
  <si>
    <t>6Y, 4M, 15D</t>
  </si>
  <si>
    <t>Dr. Anusha Yarram</t>
  </si>
  <si>
    <t>01.08.14</t>
  </si>
  <si>
    <t>4Y, 6M</t>
  </si>
  <si>
    <t>Dr. G. Vineeth</t>
  </si>
  <si>
    <t>01.08.15</t>
  </si>
  <si>
    <t>3Y, 6M</t>
  </si>
  <si>
    <t>Dr. R. Chaitanya</t>
  </si>
  <si>
    <t>Dr. G. Narasimha Rao</t>
  </si>
  <si>
    <t>Dr. Prem Sagar Yekula</t>
  </si>
  <si>
    <t>01.09.16</t>
  </si>
  <si>
    <t>2Y, 5M</t>
  </si>
  <si>
    <t>Dr. Yenumula J. B. Manikyamba</t>
  </si>
  <si>
    <t>01.08.17</t>
  </si>
  <si>
    <t>1Y, 6M</t>
  </si>
  <si>
    <t>Dr. Reddy Yavaneetha</t>
  </si>
  <si>
    <t>01.08.18</t>
  </si>
  <si>
    <t>6M</t>
  </si>
  <si>
    <t>Mr. Rama Krishna Alla</t>
  </si>
  <si>
    <t>Assistant Professor</t>
  </si>
  <si>
    <t>08.08.11</t>
  </si>
  <si>
    <t>15Y, 8M</t>
  </si>
  <si>
    <t>Dr. Rudraraju V. Raju</t>
  </si>
  <si>
    <t>Lecturer</t>
  </si>
  <si>
    <t>23.11.05</t>
  </si>
  <si>
    <t>Dr. Bandi Navya Sri</t>
  </si>
  <si>
    <t>19.12.17</t>
  </si>
  <si>
    <t>1, 1M, 13D</t>
  </si>
  <si>
    <t>Dr. N. Govind Rajkumar</t>
  </si>
  <si>
    <t>Oral Pathology</t>
  </si>
  <si>
    <t>09.10.04</t>
  </si>
  <si>
    <t>14Y, 5M</t>
  </si>
  <si>
    <t>Dr. M. Ravikanth</t>
  </si>
  <si>
    <t>01.04.05</t>
  </si>
  <si>
    <t>13Y, 10M</t>
  </si>
  <si>
    <t>Dr. Swetha P.</t>
  </si>
  <si>
    <t>01.07.11</t>
  </si>
  <si>
    <t>7Y, 7M</t>
  </si>
  <si>
    <t>Dr. A. Naga Supriya</t>
  </si>
  <si>
    <t>06.06.12</t>
  </si>
  <si>
    <t>6Y, 8M</t>
  </si>
  <si>
    <t>Dr. T. Sreenivasa Bharath</t>
  </si>
  <si>
    <t>Dr. Birajdar Smita Shrishail</t>
  </si>
  <si>
    <t>02.11.12</t>
  </si>
  <si>
    <t>6Y, 3M</t>
  </si>
  <si>
    <t>Dr. Nakka Pallavi</t>
  </si>
  <si>
    <t>02.01.17</t>
  </si>
  <si>
    <t>2Y, 30D</t>
  </si>
  <si>
    <t>Dr. Satya Tejaswi Akula</t>
  </si>
  <si>
    <t>03.02.17</t>
  </si>
  <si>
    <t>1Y, 11M, 29D</t>
  </si>
  <si>
    <t>Dr. Penmetsa Ranga Raju</t>
  </si>
  <si>
    <t>Dr. Girija Sajjan</t>
  </si>
  <si>
    <t>Conservative Dentistry &amp; Endodontics</t>
  </si>
  <si>
    <t>24Y, 2M</t>
  </si>
  <si>
    <t>Dr. Madhu Varma Kanumuri</t>
  </si>
  <si>
    <t>04.02.04</t>
  </si>
  <si>
    <t>15Y</t>
  </si>
  <si>
    <t>Dr. Rajulapati Kalyan Satish</t>
  </si>
  <si>
    <t>02.11.04</t>
  </si>
  <si>
    <t>14Y, 3M</t>
  </si>
  <si>
    <t>Dr. Lakshmi Bhupathiraju V.</t>
  </si>
  <si>
    <t>02.09.11</t>
  </si>
  <si>
    <t>7Y, 5M</t>
  </si>
  <si>
    <t>Dr. Sita Rama Kumar Manthena</t>
  </si>
  <si>
    <t>01.08.12</t>
  </si>
  <si>
    <t>6Y, 6M</t>
  </si>
  <si>
    <t>Dr. D. Praveen</t>
  </si>
  <si>
    <t>11.07.17</t>
  </si>
  <si>
    <t>5Y</t>
  </si>
  <si>
    <t>Dr. Rani Samyukta Gajjela</t>
  </si>
  <si>
    <t>Dr. Venkata Karteek Varma P.</t>
  </si>
  <si>
    <t>Dr. Anala Vaishali</t>
  </si>
  <si>
    <t>01.07.18</t>
  </si>
  <si>
    <t>7M</t>
  </si>
  <si>
    <t>Dr. Revathi Indukuri</t>
  </si>
  <si>
    <t>Dr. Mitta Sumana</t>
  </si>
  <si>
    <t>Dr. Saladi Hari Krishna</t>
  </si>
  <si>
    <t>Dr. V. Divya Sruthi</t>
  </si>
  <si>
    <t>01.11.18</t>
  </si>
  <si>
    <t>3M</t>
  </si>
  <si>
    <t>Dr. Kishore M.</t>
  </si>
  <si>
    <t>Oral &amp; Maxillofacial Surgery</t>
  </si>
  <si>
    <t>28.01.05</t>
  </si>
  <si>
    <t>17Y, 10M</t>
  </si>
  <si>
    <t>Dr. Krishnam Raju Bh. V. R.</t>
  </si>
  <si>
    <t>01.06.04</t>
  </si>
  <si>
    <t>14Y, 8M</t>
  </si>
  <si>
    <t>Dr. Shivaji Raju Uddarraju</t>
  </si>
  <si>
    <t>8Y, 8M</t>
  </si>
  <si>
    <t>Dr. Venkata Ramana Murthy V.</t>
  </si>
  <si>
    <t>22.12.16</t>
  </si>
  <si>
    <t>6Y, 12D</t>
  </si>
  <si>
    <t>Dr. Jambukeshwar Kumar B.</t>
  </si>
  <si>
    <t>24.11.14</t>
  </si>
  <si>
    <t>4Y, 2M, 7D</t>
  </si>
  <si>
    <t>Dr. P. Divya Naga Lakshmi</t>
  </si>
  <si>
    <t>Dr. Vini Kaila</t>
  </si>
  <si>
    <t>Dr. Anil Budumuru</t>
  </si>
  <si>
    <t>03.11.17</t>
  </si>
  <si>
    <t>1Y, 2M, 29D</t>
  </si>
  <si>
    <t>Dr. Bharatiram Guduri</t>
  </si>
  <si>
    <t>02.02.18</t>
  </si>
  <si>
    <t>1Y, 1D</t>
  </si>
  <si>
    <t>Dr. C. D. Dwarakanath</t>
  </si>
  <si>
    <t>Periodontics</t>
  </si>
  <si>
    <t>19.10.11</t>
  </si>
  <si>
    <t>38Y, 15D</t>
  </si>
  <si>
    <t>Dr. Gautami S. Penumatsa</t>
  </si>
  <si>
    <t>01.11.04</t>
  </si>
  <si>
    <t>17Y, 3M</t>
  </si>
  <si>
    <t>Dr. K. Suneetha</t>
  </si>
  <si>
    <t>01.02.07</t>
  </si>
  <si>
    <t>12Y</t>
  </si>
  <si>
    <t>Dr. N.V.S. Sruthima Gottumukkala</t>
  </si>
  <si>
    <t>Dr. K. S. V. Ramesh</t>
  </si>
  <si>
    <t>05.11.11</t>
  </si>
  <si>
    <t>8Y, 3M</t>
  </si>
  <si>
    <t>Dr. Mohan Kumar P.</t>
  </si>
  <si>
    <t>01.01.18</t>
  </si>
  <si>
    <t>7Y, 7M, 20D</t>
  </si>
  <si>
    <t>Dr. Naresh Kumar C.</t>
  </si>
  <si>
    <t>01.10.16</t>
  </si>
  <si>
    <t>3Y, 5M</t>
  </si>
  <si>
    <t>Dr. Anudeep Mopidevi</t>
  </si>
  <si>
    <t>Dr. K. S. Yudheera</t>
  </si>
  <si>
    <t>Dr. C.V. Padmapriya</t>
  </si>
  <si>
    <t>Orthodontics</t>
  </si>
  <si>
    <t>07.08.03</t>
  </si>
  <si>
    <t>17Y, 11M</t>
  </si>
  <si>
    <t>Dr. M.A. Kumara Venkatapati Raju</t>
  </si>
  <si>
    <t>Director &amp; Professor</t>
  </si>
  <si>
    <t>12.07.02</t>
  </si>
  <si>
    <t>Senior Lecturer &amp; Director</t>
  </si>
  <si>
    <t>16Y, 7M</t>
  </si>
  <si>
    <t>Dr. Sudhakar P</t>
  </si>
  <si>
    <t>23.11.07</t>
  </si>
  <si>
    <t>25Y, 5M</t>
  </si>
  <si>
    <t>Dr. Venkata Baburam Reddy K.</t>
  </si>
  <si>
    <t>10.07.02</t>
  </si>
  <si>
    <t>20Y, 8M</t>
  </si>
  <si>
    <t>Dr. Praveen Kumar Varma Datla</t>
  </si>
  <si>
    <t>01.08.11</t>
  </si>
  <si>
    <t>15Y, 10D</t>
  </si>
  <si>
    <t>Dr. M. Bhaskar</t>
  </si>
  <si>
    <t>02.05.17</t>
  </si>
  <si>
    <t>16Y, 7M, 22D</t>
  </si>
  <si>
    <t>Dr. V. Gowtham Chakravarthy</t>
  </si>
  <si>
    <t>07.09.15</t>
  </si>
  <si>
    <t>10Y, 10M</t>
  </si>
  <si>
    <t xml:space="preserve">Dr. K. Praveen Kumar </t>
  </si>
  <si>
    <t>01.10.18</t>
  </si>
  <si>
    <t>9Y, 2M, 12D</t>
  </si>
  <si>
    <t>Dr. M. Anoosha</t>
  </si>
  <si>
    <t>Dr. Gontla V. Durga Harsha</t>
  </si>
  <si>
    <t>Dr. Pradeep Kandikatla</t>
  </si>
  <si>
    <t>Dr. Manthena Ravi Varma</t>
  </si>
  <si>
    <t>06.08.18</t>
  </si>
  <si>
    <t>5M, 25D</t>
  </si>
  <si>
    <t>Dr. P. Arun Bhupathi</t>
  </si>
  <si>
    <t>01.11.12</t>
  </si>
  <si>
    <t>Dr. Rayala Chandra Sekhara Rao</t>
  </si>
  <si>
    <t>10.02.05</t>
  </si>
  <si>
    <t>27Y, 2M</t>
  </si>
  <si>
    <t>Dr. Uloopi K S</t>
  </si>
  <si>
    <t>14.08.10</t>
  </si>
  <si>
    <t>18Y, 11M</t>
  </si>
  <si>
    <t>Dr. Vinay C.</t>
  </si>
  <si>
    <t>17Y, 5M</t>
  </si>
  <si>
    <t>Dr. A. Ratnaditya</t>
  </si>
  <si>
    <t>Dr. Madhuri Vegesna</t>
  </si>
  <si>
    <t>Dr. Chaitanya P.</t>
  </si>
  <si>
    <t>5Y, 7M</t>
  </si>
  <si>
    <t>Dr. Kakarla Sri Roja Ramya</t>
  </si>
  <si>
    <t>Dr. Ahalya Penmetsa</t>
  </si>
  <si>
    <t>Dr. Chigurupati Devi</t>
  </si>
  <si>
    <t>Dr. Aggi Malathi</t>
  </si>
  <si>
    <t>Dr. Vemulapalli Sindhura</t>
  </si>
  <si>
    <t>Dr. Devi Vegesana</t>
  </si>
  <si>
    <t>Dr. Ch. Krishna Rao</t>
  </si>
  <si>
    <t>27.08.18</t>
  </si>
  <si>
    <t>5M, 5D</t>
  </si>
  <si>
    <t>Dr. P. Jaichandra Kumar</t>
  </si>
  <si>
    <t>4M</t>
  </si>
  <si>
    <t>Dr. R. Sudhakara Reddy</t>
  </si>
  <si>
    <t>Oral Medicine &amp; Radiology</t>
  </si>
  <si>
    <t>01.05.06</t>
  </si>
  <si>
    <t>Associate Professor &amp; Head</t>
  </si>
  <si>
    <t>19Y, 6M</t>
  </si>
  <si>
    <t>Dr. Ramesh T.</t>
  </si>
  <si>
    <t>Dr. K. Jyothirmai</t>
  </si>
  <si>
    <t>09.06.14</t>
  </si>
  <si>
    <t>7Y, 6M, 28D</t>
  </si>
  <si>
    <t>Dr. Md. Rezwana Begum</t>
  </si>
  <si>
    <t>7Y, 12D</t>
  </si>
  <si>
    <t>Dr. Anand Babu B.</t>
  </si>
  <si>
    <t>5Y, 7M, 23D</t>
  </si>
  <si>
    <t>Dr. N. Rajesh</t>
  </si>
  <si>
    <t>3Y, 4M, 24D</t>
  </si>
  <si>
    <t>Dr. Syed Amthul Yasmeen</t>
  </si>
  <si>
    <t>06.11.15</t>
  </si>
  <si>
    <t>3Y, 2M, 26D</t>
  </si>
  <si>
    <t>Dr. Himabindu Mannava</t>
  </si>
  <si>
    <t>01.11.16</t>
  </si>
  <si>
    <t>2Y, 3M</t>
  </si>
  <si>
    <t>Dr. Kalyan Yelisetty</t>
  </si>
  <si>
    <t>Dr. Kaki Roja Vara Lakshmi</t>
  </si>
  <si>
    <t>Dr. Praveen Gadde</t>
  </si>
  <si>
    <t>Public Health Dentistry</t>
  </si>
  <si>
    <t>01.08.13</t>
  </si>
  <si>
    <t>5Y, 6M</t>
  </si>
  <si>
    <t>Dr. M. V. Ramesh</t>
  </si>
  <si>
    <t>Dr. K. Shivashankar</t>
  </si>
  <si>
    <t>08.10.18</t>
  </si>
  <si>
    <t>3M, 24D</t>
  </si>
  <si>
    <t>Dr. Divvi Anusha</t>
  </si>
  <si>
    <t>Dr. Katamreddy K. Mohanareddy</t>
  </si>
  <si>
    <t>26.07.17</t>
  </si>
  <si>
    <t>1Y, 6M, 6D</t>
  </si>
  <si>
    <t>Dr. Manta Sameera</t>
  </si>
  <si>
    <t>01.02.18</t>
  </si>
  <si>
    <t>Dr. G. B. N. L. Sukanya</t>
  </si>
  <si>
    <t>06.09.18</t>
  </si>
  <si>
    <t>4M, 25D</t>
  </si>
  <si>
    <t>Dr. P. Lakshmi Mounika</t>
  </si>
  <si>
    <t>Dr. Suseelamma D</t>
  </si>
  <si>
    <t>Anatomy</t>
  </si>
  <si>
    <t>01.12.16</t>
  </si>
  <si>
    <t>37Y, 2M, 25D</t>
  </si>
  <si>
    <t>Dr. S. Veera Swamy</t>
  </si>
  <si>
    <t>03.09.07</t>
  </si>
  <si>
    <t>11Y, 5M</t>
  </si>
  <si>
    <t>Dr. B. V. P. Vara Prasad</t>
  </si>
  <si>
    <t>Dr. Hari Rama Satya Santosh P.</t>
  </si>
  <si>
    <t>03.03.17</t>
  </si>
  <si>
    <t>11M, 29D</t>
  </si>
  <si>
    <t>Mr. P. Amarnath</t>
  </si>
  <si>
    <t>15.09.15</t>
  </si>
  <si>
    <t>3Y, 4M, 17D</t>
  </si>
  <si>
    <t>Dr. B. Rama Rao</t>
  </si>
  <si>
    <t>Physiology</t>
  </si>
  <si>
    <t>01.11.14</t>
  </si>
  <si>
    <t>24Y, 7M, 23D</t>
  </si>
  <si>
    <t>Dr. G. Sai Sailesh Kumar</t>
  </si>
  <si>
    <t>07.05.18</t>
  </si>
  <si>
    <t>7Y, 5M, 26D</t>
  </si>
  <si>
    <t>Dr. Amujala Mahesh</t>
  </si>
  <si>
    <t>Mrs. Movva Swathi</t>
  </si>
  <si>
    <t>1y, 1M</t>
  </si>
  <si>
    <t>Dr. N. Mallikharjuna Rao</t>
  </si>
  <si>
    <t>Biochemistry</t>
  </si>
  <si>
    <t>11.07.11</t>
  </si>
  <si>
    <t>38Y, 1M, 21D</t>
  </si>
  <si>
    <t>Dr. Penmetsa Satya Venkata Raju</t>
  </si>
  <si>
    <t>04.03.17</t>
  </si>
  <si>
    <t>1y, 10M, 28D</t>
  </si>
  <si>
    <t>Mr. A. Murali Krishnam Raju</t>
  </si>
  <si>
    <t>12.10.10</t>
  </si>
  <si>
    <t>8Y, 3M, 19D</t>
  </si>
  <si>
    <t>Dr. Ch. Bhaskar Lingam</t>
  </si>
  <si>
    <t>Pharmacology</t>
  </si>
  <si>
    <t>16.05.16</t>
  </si>
  <si>
    <t>14Y, 2M, 12D</t>
  </si>
  <si>
    <t xml:space="preserve">Dr. Aalasyam Naveen </t>
  </si>
  <si>
    <t>25.04.17</t>
  </si>
  <si>
    <t>1Y, 9M, 8D</t>
  </si>
  <si>
    <t>Dr. Peeyusha Varma Dantuluri</t>
  </si>
  <si>
    <t>01.06.16</t>
  </si>
  <si>
    <t>2Y, 8M</t>
  </si>
  <si>
    <t>Mr. K. V. R. Bharath Raju</t>
  </si>
  <si>
    <t>27.07.15</t>
  </si>
  <si>
    <t>3Y, 6M, 5D</t>
  </si>
  <si>
    <t>Dr. Venumbaka Ramana Reddy</t>
  </si>
  <si>
    <t>General Pathology</t>
  </si>
  <si>
    <t>01.03.17</t>
  </si>
  <si>
    <t>14Y, 1M, 13D</t>
  </si>
  <si>
    <t>Dr. K. Padmavathi</t>
  </si>
  <si>
    <t>01.12.14</t>
  </si>
  <si>
    <t>4Y, 2M</t>
  </si>
  <si>
    <t>Dr. S. Sudha Parimala</t>
  </si>
  <si>
    <t>14.11.16</t>
  </si>
  <si>
    <t>2Y, 2M, 18D</t>
  </si>
  <si>
    <t>Dr. Bhawani Yedlapati</t>
  </si>
  <si>
    <t>Microbiology</t>
  </si>
  <si>
    <t>22.02.17</t>
  </si>
  <si>
    <t>14Y, 6M, 25D</t>
  </si>
  <si>
    <t>Mr. Srikurmam Anil Babu</t>
  </si>
  <si>
    <t>19.04.17</t>
  </si>
  <si>
    <t>1Y, 9M, 12D</t>
  </si>
  <si>
    <t>Mrs. M. Lakshmi Prasanna</t>
  </si>
  <si>
    <t>20.11.03</t>
  </si>
  <si>
    <t>15Y, 2M, 11D</t>
  </si>
  <si>
    <t>Dr. Sandeep Datla</t>
  </si>
  <si>
    <t>General Medicine</t>
  </si>
  <si>
    <t>5Y, 10M, 20D</t>
  </si>
  <si>
    <t>Dr. Datla V. Krishnam Raju</t>
  </si>
  <si>
    <t xml:space="preserve">Dr. Manthena Swetha </t>
  </si>
  <si>
    <t>01.07.17</t>
  </si>
  <si>
    <t>1Y, 7M</t>
  </si>
  <si>
    <t>Dr. K. Bala Murali Krishna</t>
  </si>
  <si>
    <t>01.10.08</t>
  </si>
  <si>
    <t>10Y, 4M</t>
  </si>
  <si>
    <t>Dr. Sreedevi V.</t>
  </si>
  <si>
    <t>02.05.16</t>
  </si>
  <si>
    <t>2Y, 9M</t>
  </si>
  <si>
    <t>Dr. G. Suryanarayana Raju</t>
  </si>
  <si>
    <t>General Surgery</t>
  </si>
  <si>
    <t>02.01.04</t>
  </si>
  <si>
    <t>15Y, 1M</t>
  </si>
  <si>
    <t>Dr. K. Krishna Srinivas</t>
  </si>
  <si>
    <t>13.02.13</t>
  </si>
  <si>
    <t>5Y, 10M, 19D</t>
  </si>
  <si>
    <t>Dr. G. Soma Raju</t>
  </si>
  <si>
    <t>13.06.07</t>
  </si>
  <si>
    <t>11Y, 7M, 19D</t>
  </si>
  <si>
    <t>Dr. D. Venkata Chalapathi Rao</t>
  </si>
  <si>
    <t>2Y, 8M, 16D</t>
  </si>
  <si>
    <t>Dr. R. Srinivasa Rao</t>
  </si>
  <si>
    <t>Reader &amp; Head</t>
  </si>
  <si>
    <t>Anaesthesia</t>
  </si>
  <si>
    <t>10.10.03</t>
  </si>
  <si>
    <t>15Y, 3M, 22D</t>
  </si>
  <si>
    <t>Dr. Muddi Anil Kumar</t>
  </si>
  <si>
    <t>02.03.17</t>
  </si>
  <si>
    <t>1Y, 10M, 30D</t>
  </si>
  <si>
    <t>Dr. P. Mohan Kumar</t>
  </si>
  <si>
    <t>01.01.2018</t>
  </si>
  <si>
    <t>Dr. S. Naga Sai Srija Naidu</t>
  </si>
  <si>
    <t>Dr. Mantha Sameera</t>
  </si>
  <si>
    <t>01.02.2018</t>
  </si>
  <si>
    <t>Dr. K. Sai Sreedevi</t>
  </si>
  <si>
    <t>Dr. G. Bharathi Ram</t>
  </si>
  <si>
    <t>Oral Surgery</t>
  </si>
  <si>
    <t>02.02.2018</t>
  </si>
  <si>
    <t>Dr. G. Nirosha</t>
  </si>
  <si>
    <t>03.02.2018</t>
  </si>
  <si>
    <t>Dr. Maturi Sujita</t>
  </si>
  <si>
    <t>12.03.2018</t>
  </si>
  <si>
    <t>Dr. Kola Sounika</t>
  </si>
  <si>
    <t>10.02.2018</t>
  </si>
  <si>
    <t>Dr. V. Nageswari</t>
  </si>
  <si>
    <t>17.02.2018</t>
  </si>
  <si>
    <t>Dr. T. H. V. S. Sireesha</t>
  </si>
  <si>
    <t>01.03.2018</t>
  </si>
  <si>
    <t>Dr. M. Sri Lakshmi</t>
  </si>
  <si>
    <t>02.04.2018</t>
  </si>
  <si>
    <t>Dr. K. Komala Durga Chandra Kala</t>
  </si>
  <si>
    <t>Dr. Dhana Angel D'Costa</t>
  </si>
  <si>
    <t>Dr. Lakshmi Priyanka Kavi</t>
  </si>
  <si>
    <t>Dr. G. Jyothi Naga Mayuri</t>
  </si>
  <si>
    <t>02.05.2018</t>
  </si>
  <si>
    <t>Dr. Sai Sailesh Kumar G.</t>
  </si>
  <si>
    <t>07.05.2018</t>
  </si>
  <si>
    <t>Dr. T. Venu Naga Divya Prasanna</t>
  </si>
  <si>
    <t>Conservative Dentistry</t>
  </si>
  <si>
    <t>04.06.2018</t>
  </si>
  <si>
    <t>Dr. Mude Sesha Kamala</t>
  </si>
  <si>
    <t>01.06.2018</t>
  </si>
  <si>
    <t>01.08.2018</t>
  </si>
  <si>
    <t>Dr. K. Roja Vara Lakshmi</t>
  </si>
  <si>
    <t>Oral Medicine</t>
  </si>
  <si>
    <t>Dr. A. Vaishali</t>
  </si>
  <si>
    <t>01.07.2018</t>
  </si>
  <si>
    <t>Dr. I. Revathi</t>
  </si>
  <si>
    <t>Dr. A. Satya Gopal</t>
  </si>
  <si>
    <t>Dr. M. Ravi Varma</t>
  </si>
  <si>
    <t>06.08.2018</t>
  </si>
  <si>
    <t>Dr. Manukonda Divya</t>
  </si>
  <si>
    <t>Dr. V. Sindhura</t>
  </si>
  <si>
    <t>Dr. A. Malathi</t>
  </si>
  <si>
    <t>02.08.2018</t>
  </si>
  <si>
    <t>27.08.2018</t>
  </si>
  <si>
    <t>Dr. A. N. D. G. Mounika</t>
  </si>
  <si>
    <t>01.09.2018</t>
  </si>
  <si>
    <t>06.09.2018</t>
  </si>
  <si>
    <t>Dr. K. Praveen Kumar Reddy</t>
  </si>
  <si>
    <t>01.10.2018</t>
  </si>
  <si>
    <t>08.10.2018</t>
  </si>
  <si>
    <t>01.11.2018</t>
  </si>
  <si>
    <t>Dr. K. Akhila</t>
  </si>
  <si>
    <t>Dr. Vasa Seshu</t>
  </si>
  <si>
    <t>Dr. Kadali Sushmitha</t>
  </si>
  <si>
    <t>Dr. V. Anusha</t>
  </si>
  <si>
    <t>Dr. J. V. V. S. N. Raju</t>
  </si>
  <si>
    <t>19.11.2018</t>
  </si>
  <si>
    <t>Dr. N. Pallavi</t>
  </si>
  <si>
    <t>02.01.2017</t>
  </si>
  <si>
    <t>03.02.2017</t>
  </si>
  <si>
    <t>Dr. M. Venkata Lakshmi</t>
  </si>
  <si>
    <t>13.02.2017</t>
  </si>
  <si>
    <t>Dr. K. Jayanthi Rao</t>
  </si>
  <si>
    <t>05.01.2017</t>
  </si>
  <si>
    <t>Dr. M. Sindhu</t>
  </si>
  <si>
    <t>Dr. Y. Bhawani</t>
  </si>
  <si>
    <t>22.02.2017</t>
  </si>
  <si>
    <t>01.03.2017</t>
  </si>
  <si>
    <t>Dr. Nookala Pratyusha</t>
  </si>
  <si>
    <t>14.03.2017</t>
  </si>
  <si>
    <t>Dr. Hari Rama Satya Santosh P</t>
  </si>
  <si>
    <t>03.03.2017</t>
  </si>
  <si>
    <t>Dr. P. Satya Venkata Raju</t>
  </si>
  <si>
    <t>04.03.2017</t>
  </si>
  <si>
    <t>Dr. M. Anil Kumar</t>
  </si>
  <si>
    <t>02.03.2017</t>
  </si>
  <si>
    <t>Dr. Pulicherla Sharon Vara Smrithi</t>
  </si>
  <si>
    <t>13.06.2017</t>
  </si>
  <si>
    <t>Dr. L. Rajendra Prasad</t>
  </si>
  <si>
    <t>06.03.2017</t>
  </si>
  <si>
    <t>Mr. S. Anil Babu</t>
  </si>
  <si>
    <t>19.04.2017</t>
  </si>
  <si>
    <t>Mr. Naveen Aalasyam</t>
  </si>
  <si>
    <t>25.04.2017</t>
  </si>
  <si>
    <t>Dr. M. Vinay Chand Reddy</t>
  </si>
  <si>
    <t>29.04.2017</t>
  </si>
  <si>
    <t>02.05.2017</t>
  </si>
  <si>
    <t>Dr. Veeravalli Suma</t>
  </si>
  <si>
    <t>01.06.2017</t>
  </si>
  <si>
    <t>Dr. K. Hemalatha</t>
  </si>
  <si>
    <t>17.04.2017</t>
  </si>
  <si>
    <t>Dr. K. Priyanka</t>
  </si>
  <si>
    <t>Dr. Manthena Swetha</t>
  </si>
  <si>
    <t>01.07.2017</t>
  </si>
  <si>
    <t>Mr. S. Srinivasa Ravi Kiran</t>
  </si>
  <si>
    <t>07.07.2017</t>
  </si>
  <si>
    <t>11.07.2017</t>
  </si>
  <si>
    <t>Dr. P. Chaitanya</t>
  </si>
  <si>
    <t>Dr. Ponnala Sri Lasya</t>
  </si>
  <si>
    <t>24.07.2017</t>
  </si>
  <si>
    <t>Dr. K. K. Mohana Reddy</t>
  </si>
  <si>
    <t>26.07.2017</t>
  </si>
  <si>
    <t>01.08.2017</t>
  </si>
  <si>
    <t>Dr. D. Sandeep</t>
  </si>
  <si>
    <t>Dr. Y. J. B. Manikyamba</t>
  </si>
  <si>
    <t>Dr. P. Ahalya</t>
  </si>
  <si>
    <t>Dr. P. Ranga Raju</t>
  </si>
  <si>
    <t>Dr. M. Anudeep</t>
  </si>
  <si>
    <t>Dr. B. Ananda Babu</t>
  </si>
  <si>
    <t>Dr. P. Uday Kumar</t>
  </si>
  <si>
    <t>09.08.2017</t>
  </si>
  <si>
    <t>Dr. Y. Paramesh Kumar</t>
  </si>
  <si>
    <t>16.08.2017</t>
  </si>
  <si>
    <t>Dr. Vinnakota Keerthi</t>
  </si>
  <si>
    <t>11.09.2017</t>
  </si>
  <si>
    <t>03.11.2017</t>
  </si>
  <si>
    <t>Dr. Reshma Sulthana</t>
  </si>
  <si>
    <t>01.12.2017</t>
  </si>
  <si>
    <t>Dr. K. Vatsalya</t>
  </si>
  <si>
    <t>11.12.2017</t>
  </si>
  <si>
    <t>Dr. Kadali Navya Sri</t>
  </si>
  <si>
    <t>19.12.2017</t>
  </si>
  <si>
    <t>Dr. K. Ramya Sruthi</t>
  </si>
  <si>
    <t>04.11.2017</t>
  </si>
  <si>
    <t>Dr. P. Sai Rohith</t>
  </si>
  <si>
    <t>10.11.2017</t>
  </si>
  <si>
    <t>Dr. D. Divya</t>
  </si>
  <si>
    <t>10.02.2016</t>
  </si>
  <si>
    <t>Dr. B. Kranthi Kumar</t>
  </si>
  <si>
    <t>01.04.2016</t>
  </si>
  <si>
    <t>Dr. S. Veera Venkatesh</t>
  </si>
  <si>
    <t>Dr. Bh. Aparajitha</t>
  </si>
  <si>
    <t>01.06.2016</t>
  </si>
  <si>
    <t>Dr. B. Ashok Kumar</t>
  </si>
  <si>
    <t>18.04.2016</t>
  </si>
  <si>
    <t>Dr. V. Sreedevi</t>
  </si>
  <si>
    <t>02.05.2016</t>
  </si>
  <si>
    <t>Dr. K. Anusha</t>
  </si>
  <si>
    <t>16.05.2016</t>
  </si>
  <si>
    <t>Dr. D. S. Rajesekhar Raju</t>
  </si>
  <si>
    <t>Dr. A. Kishore</t>
  </si>
  <si>
    <t>29.06.2016</t>
  </si>
  <si>
    <t>01.09.2016</t>
  </si>
  <si>
    <t>Dr. G. Rani Samyuktha</t>
  </si>
  <si>
    <t>Dr. K. Sri Roja Ramya</t>
  </si>
  <si>
    <t>Dr. P. V. Kartheek Varma</t>
  </si>
  <si>
    <t>05.08.2016</t>
  </si>
  <si>
    <t>Dr. Y. Prem Sagar</t>
  </si>
  <si>
    <t>Dr. V. Charan Teja</t>
  </si>
  <si>
    <t>Dr. K. Sravya</t>
  </si>
  <si>
    <t>02.09.2016</t>
  </si>
  <si>
    <t>Dr. G. V. Durga Harsha</t>
  </si>
  <si>
    <t>Dr. K. Pradeep</t>
  </si>
  <si>
    <t>Dr. Vatsala V.</t>
  </si>
  <si>
    <t>Dr. G. Anuradha Reddy</t>
  </si>
  <si>
    <t>01.10.2016</t>
  </si>
  <si>
    <t>Dr. C. Naresh Kumar</t>
  </si>
  <si>
    <t>Dr. P. V. Rajesh Kumar</t>
  </si>
  <si>
    <t>17.10.2016</t>
  </si>
  <si>
    <t>Dr. K. Sudheer</t>
  </si>
  <si>
    <t>Dr. S. Suresh</t>
  </si>
  <si>
    <t>01.11.2016</t>
  </si>
  <si>
    <t>Dr. Himabindhu Mannava</t>
  </si>
  <si>
    <t>Dr. K. P. L. Rosilin</t>
  </si>
  <si>
    <t>14.11.2016</t>
  </si>
  <si>
    <t>Dr. P. Jhansi</t>
  </si>
  <si>
    <t>01.12.2016</t>
  </si>
  <si>
    <t>Dr. D. Suseelamma</t>
  </si>
  <si>
    <t>Professor &amp; HOD</t>
  </si>
  <si>
    <t>Dr. M. Vinod Kumar</t>
  </si>
  <si>
    <t>Lecturer - Dirusumarru</t>
  </si>
  <si>
    <t>07.11.2016</t>
  </si>
  <si>
    <t>Reader - OMFS</t>
  </si>
  <si>
    <t>22.12.2016</t>
  </si>
  <si>
    <t>Mrs. G. Hema Lalitha</t>
  </si>
  <si>
    <t>Lecturer - Pharmacology</t>
  </si>
  <si>
    <t>Dr. R. Mounika</t>
  </si>
  <si>
    <t>02.03.2015</t>
  </si>
  <si>
    <t>Dr. K. Naga Lakshmi</t>
  </si>
  <si>
    <t>01.04.2015</t>
  </si>
  <si>
    <t>Dr. B. Pydiahnaidu</t>
  </si>
  <si>
    <t>01.07.2015</t>
  </si>
  <si>
    <t>Mr. K. V. R. Barath Raju</t>
  </si>
  <si>
    <t>27.07.2015</t>
  </si>
  <si>
    <t>01.08.2015</t>
  </si>
  <si>
    <t>Dr. K. S. D. Ravi Kalyan</t>
  </si>
  <si>
    <t>Dr. P. V. M. Uday Mohan</t>
  </si>
  <si>
    <t>03.08.2015</t>
  </si>
  <si>
    <t>Dr. Shruti Uday Karvekar</t>
  </si>
  <si>
    <t>01.09.2015</t>
  </si>
  <si>
    <t>Dr. Goutham Chakravarthy V.</t>
  </si>
  <si>
    <t>07.09.2015</t>
  </si>
  <si>
    <t>15.09.2015</t>
  </si>
  <si>
    <t>06.11.2015</t>
  </si>
  <si>
    <t>Dr. Kiran D. N.</t>
  </si>
  <si>
    <t>14.11.2015</t>
  </si>
  <si>
    <t>Dr. A. Anupama</t>
  </si>
  <si>
    <t>Dr. R. Venkatesh Naik</t>
  </si>
  <si>
    <t>01.11.2015</t>
  </si>
  <si>
    <t>09.06.2014</t>
  </si>
  <si>
    <t>Dr. M. Sowjanya</t>
  </si>
  <si>
    <t>23.07.2014</t>
  </si>
  <si>
    <t>Dr. P. Rama Krishna</t>
  </si>
  <si>
    <t>01.08.2014</t>
  </si>
  <si>
    <t>Dr. Y. Anusha</t>
  </si>
  <si>
    <t>Dr. Meenakshi Krishnan</t>
  </si>
  <si>
    <t>01.09.2014</t>
  </si>
  <si>
    <t>Dr. Sheela Priyadarshini B.</t>
  </si>
  <si>
    <t>Dr. Ghousia Begum S.</t>
  </si>
  <si>
    <t>Dr. S. R. K. Anusha</t>
  </si>
  <si>
    <t>Dr. R. Kalyanram</t>
  </si>
  <si>
    <t>Dr. Manasa H.D.</t>
  </si>
  <si>
    <t>25.09.2014</t>
  </si>
  <si>
    <t>Dr. Santhosh Kumar S. Hiremath</t>
  </si>
  <si>
    <t>01.10.2014</t>
  </si>
  <si>
    <t>Dr. P. Ramanjaneya Raju</t>
  </si>
  <si>
    <t>Dr. K. Rajeswari</t>
  </si>
  <si>
    <t>Dr. V. Rama Raju</t>
  </si>
  <si>
    <t>Dr. K. Vijayalakshmi</t>
  </si>
  <si>
    <t>01.11.2014</t>
  </si>
  <si>
    <t>Dr. B. Jambukeswar Kumar</t>
  </si>
  <si>
    <t>24.11.2014</t>
  </si>
  <si>
    <t>Dr. N. Poornima Sowjanya</t>
  </si>
  <si>
    <t>01.12.2014</t>
  </si>
  <si>
    <t>Ms. Jyothi Vennela</t>
  </si>
  <si>
    <t>17.12.2014</t>
  </si>
  <si>
    <t>Dr. K. Vanitha</t>
  </si>
  <si>
    <t>19.12.2014</t>
  </si>
  <si>
    <t>2 (February 2nd - 3rd)</t>
  </si>
  <si>
    <t>Basic Implantology</t>
  </si>
  <si>
    <t>IMP</t>
  </si>
  <si>
    <t>4 modules</t>
  </si>
  <si>
    <t xml:space="preserve">  2  (February 19th - 23rd) </t>
  </si>
  <si>
    <t>Teacher Training Workshop on Educational Science &amp; Technology</t>
  </si>
  <si>
    <t>2 days (15th &amp; 16th Sep. 2018)</t>
  </si>
  <si>
    <t>Workshop on Educational Science &amp; Technology</t>
  </si>
  <si>
    <t>3 days (21st - 23rd April 2016)</t>
  </si>
  <si>
    <t xml:space="preserve">Pedagogic &amp; Teaching Effectiveness </t>
  </si>
  <si>
    <t>1 day (22nd Jan 2016)</t>
  </si>
  <si>
    <t>2016 – 17</t>
  </si>
  <si>
    <t>35/42</t>
  </si>
  <si>
    <t>2015 – 16</t>
  </si>
  <si>
    <t>16/25</t>
  </si>
  <si>
    <t>2014 – 15</t>
  </si>
  <si>
    <t>10 out of 12</t>
  </si>
  <si>
    <t>2013 – 14</t>
  </si>
  <si>
    <t>8 out of 10</t>
  </si>
  <si>
    <t>2012 – 13</t>
  </si>
  <si>
    <t>9 out of 10</t>
  </si>
  <si>
    <t>Vishnu Educational Resources for NEET Aspirants</t>
  </si>
  <si>
    <t>Vishnu Dental College</t>
  </si>
  <si>
    <t>40/40</t>
  </si>
  <si>
    <t>2017 - 18</t>
  </si>
  <si>
    <t>Cone-Beam Computerized Tomography</t>
  </si>
  <si>
    <t>CBCT</t>
  </si>
  <si>
    <t>Cochrane Systematic Review</t>
  </si>
  <si>
    <t>9 sessions each 1 day</t>
  </si>
  <si>
    <t>Dr.  N.Rajesh</t>
  </si>
  <si>
    <t>XIV National triple OOO conference</t>
  </si>
  <si>
    <t>Dr. Suresh S</t>
  </si>
  <si>
    <t>21st National conference of IAPHD</t>
  </si>
  <si>
    <t>Dr. P.Divya Naga Lakshmi</t>
  </si>
  <si>
    <t>Dr. Rani Samyuktha</t>
  </si>
  <si>
    <t>Dr. K.Pradeep</t>
  </si>
  <si>
    <t>Showcase- 2017, Saveetha Dental College, Chennai.</t>
  </si>
  <si>
    <t>29 &amp; 10</t>
  </si>
  <si>
    <t>60.4% as PG guides (Professors &amp; Readers) &amp; 62.5% as Ph D guides ( Professors only)</t>
  </si>
  <si>
    <t>3.1.4 (QnM) Number of research projects/clinical trials funded by government, industries and non-governmental agencies during the last five years (7)</t>
  </si>
  <si>
    <t>Cultivating Research  Mindset</t>
  </si>
  <si>
    <t>IDPEP</t>
  </si>
  <si>
    <t>Small Group Teaching, Activity based Learning &amp; I-Pad content making &amp; management</t>
  </si>
  <si>
    <t>NA</t>
  </si>
  <si>
    <t>Dr. Chandrasekhar R</t>
  </si>
  <si>
    <t>Dr. A.V. Ramaraju</t>
  </si>
  <si>
    <t>Dr. Ravikanth M</t>
  </si>
  <si>
    <t>Dr. Suseelamma</t>
  </si>
  <si>
    <t>Dr. R. Chandrasekhar</t>
  </si>
  <si>
    <t>(A)</t>
  </si>
  <si>
    <t>Row Heading not relevant &amp; Data provided is as per question asked</t>
  </si>
  <si>
    <r>
      <t>2</t>
    </r>
    <r>
      <rPr>
        <vertAlign val="superscript"/>
        <sz val="12"/>
        <rFont val="Times New Roman"/>
        <family val="1"/>
      </rPr>
      <t>nd</t>
    </r>
    <r>
      <rPr>
        <sz val="12"/>
        <rFont val="Times New Roman"/>
        <family val="1"/>
      </rPr>
      <t xml:space="preserve"> Women Dental Conference</t>
    </r>
  </si>
  <si>
    <r>
      <t>37</t>
    </r>
    <r>
      <rPr>
        <vertAlign val="superscript"/>
        <sz val="11"/>
        <rFont val="Times New Roman"/>
        <family val="1"/>
      </rPr>
      <t>th</t>
    </r>
    <r>
      <rPr>
        <sz val="11"/>
        <rFont val="Times New Roman"/>
        <family val="1"/>
      </rPr>
      <t xml:space="preserve"> IDA Andhra Pradesh State Dental Conference,</t>
    </r>
  </si>
  <si>
    <t>Dr. K. Roja Ramya</t>
  </si>
  <si>
    <t>Ramakrishna A</t>
  </si>
  <si>
    <t>World Clinical LASER Institute</t>
  </si>
  <si>
    <t>92 (Dental Faculty)</t>
  </si>
  <si>
    <t>48 (PG Dental Faculty)</t>
  </si>
  <si>
    <t>Not relevant to Dental education</t>
  </si>
  <si>
    <t>(B)</t>
  </si>
  <si>
    <t>Oral Radiology
Exam preparatory manual for undergraduates</t>
  </si>
  <si>
    <t>978-81312-3456-3</t>
  </si>
  <si>
    <t>ELSEVIER
RLEX India PVT LTD,
New Delhi</t>
  </si>
  <si>
    <t xml:space="preserve">XIX National conference of the IAPHD, </t>
  </si>
  <si>
    <t>Goa</t>
  </si>
  <si>
    <t xml:space="preserve">Carranzas Clinical Periodontology.
Second South Asia edition </t>
  </si>
  <si>
    <t>978-81-312-4450-0</t>
  </si>
  <si>
    <t xml:space="preserve">ELSEVIER
RLEX India PVT LTD,
New Delhi
</t>
  </si>
  <si>
    <t>Emerging trends on consumer protection</t>
  </si>
  <si>
    <t>978-93-24457-20-1</t>
  </si>
  <si>
    <t>Jilha Maratha Vidya Prasark Samaj’s New Law College, Ahmednagar</t>
  </si>
  <si>
    <t>Dr.  N.Rajesh,</t>
  </si>
  <si>
    <t>Paper - “Demystifying The Enigma Of Smoking- An Integrated Approach On Tobacco Smoking”</t>
  </si>
  <si>
    <t>National</t>
  </si>
  <si>
    <t>Paper – Strength Weakness Opportunity Threat (SWOT) analysis of Public Health Dentistry in India</t>
  </si>
  <si>
    <t xml:space="preserve">21st National conference of IAPHD, </t>
  </si>
  <si>
    <t>Paper – GLUT-1 expression in KCOT and Ameloblastoma</t>
  </si>
  <si>
    <t>18thIAOP - XXV IAOMP International conference</t>
  </si>
  <si>
    <t>Dental Anatomy,Embryology And Oral Histology Practical Manual</t>
  </si>
  <si>
    <t>978-93-86480-02-6</t>
  </si>
  <si>
    <t>Paras Medical Books Pvt. Ltd
Hyderabad</t>
  </si>
  <si>
    <t xml:space="preserve">Dr. Meenakshi.K </t>
  </si>
  <si>
    <t>Paper- Therapeutic Laser ablation for leukoplakia</t>
  </si>
  <si>
    <t xml:space="preserve">SHOWCASE 2017, </t>
  </si>
  <si>
    <t>Dr. Meenakshi.K</t>
  </si>
  <si>
    <t>Paper- Facial nerve paralysis: cause and caution</t>
  </si>
  <si>
    <t>Dr. Kishore.M</t>
  </si>
  <si>
    <t>Paper- A Comparative Study of Pain and Healing in Post Dental Extraction Socket treated with ozonated water as oil&amp; normal saline</t>
  </si>
  <si>
    <t>42nd  Annual Congress AOMSI</t>
  </si>
  <si>
    <t>Paper- Cervico Facial Actinomycosis- A Report of two cases</t>
  </si>
  <si>
    <t>43rd  Annual Congress AOMSI</t>
  </si>
  <si>
    <t>Paper- Fate of transmigrated Canine- a Success story</t>
  </si>
  <si>
    <t>Dr. Anoosha</t>
  </si>
  <si>
    <t>Paper- Correction of skeletal asymmetry in class III cases.</t>
  </si>
  <si>
    <t>Text book of Oral embrology and Histology</t>
  </si>
  <si>
    <t>978-93-5270-567-2</t>
  </si>
  <si>
    <t>Jaypee Brothers Medical Publishers</t>
  </si>
  <si>
    <t>Special Child: Oral Health and Management.</t>
  </si>
  <si>
    <t>978-3-330-06291-7</t>
  </si>
  <si>
    <t>Lambert academic publishing</t>
  </si>
  <si>
    <t>Paper- Assessing the effectiveness of Oral cancer awareness programs among the dental patients in Bhimavaram”</t>
  </si>
  <si>
    <t>National IAOMR PG convention</t>
  </si>
  <si>
    <t>Dr. Govind Raj Kumar.N</t>
  </si>
  <si>
    <t>2018-19</t>
  </si>
  <si>
    <t>No incidents of sexual harassment reported</t>
  </si>
  <si>
    <t>Various dental colleges in India</t>
  </si>
  <si>
    <t>MDS in various dental specialties</t>
  </si>
  <si>
    <t>40 - 45</t>
  </si>
  <si>
    <t>2016-2018</t>
  </si>
  <si>
    <t>Biomedical Waste Management &amp; Immunization</t>
  </si>
  <si>
    <t>(C)</t>
  </si>
  <si>
    <t>No option provided for any four of the above</t>
  </si>
  <si>
    <t>(D)</t>
  </si>
  <si>
    <t>2017, 2018</t>
  </si>
  <si>
    <t>The Interdisciplinary training programs and academic mobility can be done at university level but can’t be implemented at institute level. Suggestion – Can be modified to interdepartmental</t>
  </si>
  <si>
    <t>In dentistry we do not have industry visits as such and  industry visits has to be modified to externship/observation programs</t>
  </si>
  <si>
    <t>The curricula and syllabi are prescribed by regulatory bodies (DCI &amp;Universities) the dental institutions has no flexibility to alter the curriculum/syllabi. WE can only enrich the  existing curriculum through value added courses. Suggestion- The question is applicable to regulatory bodies: DCI is doing necessary changes at periodic intervals</t>
  </si>
  <si>
    <t>Data template was provided in the excel sheet but not mentioned in the manual</t>
  </si>
  <si>
    <t>Dr. Besetty Lakshmi Sowjanya</t>
  </si>
  <si>
    <t>Conservative dentistry and Endodontics</t>
  </si>
  <si>
    <t>In vitro evaluation of effect of different irrigating solutions on surface topography of NITI rotary files - Sem study</t>
  </si>
  <si>
    <t>Dr. Mohammad Javed Ahmad</t>
  </si>
  <si>
    <t>conservative dentistry and Endodontics</t>
  </si>
  <si>
    <t>evaluation of influence of different irrigating solutions on fracture resistance of endodontically treated maxillary central incisor with delayed endodontic sealing</t>
  </si>
  <si>
    <t>Dr. Chava Gayatri</t>
  </si>
  <si>
    <t>Dr. T. Rambabu</t>
  </si>
  <si>
    <t>Evaluation of marginal adaptation of self-adhering flowable composite resistance system : SEM study</t>
  </si>
  <si>
    <t>Dr. V. Srikanth</t>
  </si>
  <si>
    <t>Correlation between caries risk assessment and salivary parameters : An in vivo study</t>
  </si>
  <si>
    <t>Dr. Susheela Priyadarshini</t>
  </si>
  <si>
    <t>Dr. K. Madhu varma</t>
  </si>
  <si>
    <t>An invitro evaluation of intracanal smear layer removal after passive micro volume irrigation with sodium hypochlorite and rotary nickel-titanium instruments</t>
  </si>
  <si>
    <t>Dr. Pravallika Battina</t>
  </si>
  <si>
    <t>Dr. R. Kalyan Sathish</t>
  </si>
  <si>
    <t>Comparitive evaluation of different irrigation activation regimens for removal of modified triple antibiotic paste-An invitro study</t>
  </si>
  <si>
    <t>Dr. Dhanavath Kranthi kumar</t>
  </si>
  <si>
    <t>Oral and maxillo facial surgery</t>
  </si>
  <si>
    <t>Dr. D.N.Kiran</t>
  </si>
  <si>
    <t>To evaluate the effect of intraarticular injection of platelet rich plasma in the management of TMJ disorders</t>
  </si>
  <si>
    <t>Dr. Y. Naga manikanta</t>
  </si>
  <si>
    <t>0ral and maxillofacial surgery</t>
  </si>
  <si>
    <t>Dr. Kishore Moturi</t>
  </si>
  <si>
    <t>A randomized comparative study on efficacy of local application of simvastatin on osseous regeration in post dental extraction sockets</t>
  </si>
  <si>
    <t>Dr. Suggu Sagar Reddy</t>
  </si>
  <si>
    <t>Dr. Govind Rajkumar</t>
  </si>
  <si>
    <t>Immuno-histochemical expression of polycystin-1 in dentigerous cyst and keratocystic odontogenic tumour</t>
  </si>
  <si>
    <t>Dr. Madhu Sree Pyla</t>
  </si>
  <si>
    <t>Immuno-histochemical expression of polycystin-1 in oral epithelial dysplasia and squamous cell carcinoma-A retrospective study</t>
  </si>
  <si>
    <t>Dr. Lalitha sree Madhurya G</t>
  </si>
  <si>
    <t>Dr. M.Ravikanth</t>
  </si>
  <si>
    <t>Collagen fibers in oral reactive lesions-A histochemical study using polarising microscope</t>
  </si>
  <si>
    <t>Dr.Manoj Kumar Bobbili</t>
  </si>
  <si>
    <t>Dr. Nagaraja A</t>
  </si>
  <si>
    <t>Evaluation of salivary levels of heat shock protein 70 by using ELISA among conventional and reverse smokers: A prospective study</t>
  </si>
  <si>
    <t>Dr. Balivada Bahavana</t>
  </si>
  <si>
    <t>Dr. Santosh Kumar S</t>
  </si>
  <si>
    <t>Comparative assessment of anti mycotic activity of holy basil, green tea leaf extracts and the combination against candida albicans: An invitro study</t>
  </si>
  <si>
    <t>Dr. Geetanjali Drana</t>
  </si>
  <si>
    <t>Oral Medicine and Radiology</t>
  </si>
  <si>
    <t>correlation of skeletal maturity indicators and dental age indicators in assessing chronological age: A cross-sectional study</t>
  </si>
  <si>
    <t>Dr. Kaki Roja Varalakshmi</t>
  </si>
  <si>
    <t>Dr. T. Ramesh</t>
  </si>
  <si>
    <t>Assessment of linear measurements with intra oral grid on intra oral periapical image-A comparison of digital and conventional film images using bisecting and paralleling techniques</t>
  </si>
  <si>
    <t>Dr. Thumula Reshmi</t>
  </si>
  <si>
    <t>Digital evaluation of functional occlusal parameters using 3D occlusal analysis system and its association with TMJ disorders</t>
  </si>
  <si>
    <t>Dr. Rupa Chandini</t>
  </si>
  <si>
    <t>Dr. Raghavendra</t>
  </si>
  <si>
    <t>Assessment of condylar changes in asymptomatic teporomandibular joints using digital panoramic radiography-A descriptive epidemiological study</t>
  </si>
  <si>
    <t>Dr. R. Anusha</t>
  </si>
  <si>
    <t>Dr. Suresh Sajjan</t>
  </si>
  <si>
    <t>Evaluation of effect of silicone residue after different surface treatments on shear bond strength of GIC to the dentin surface</t>
  </si>
  <si>
    <t>Dr. Chembrolu Kameswari</t>
  </si>
  <si>
    <t>Effect of combinations of pickup and trasfer impression coping in non parallel implants on three dimensional activity of implant impression-An invitro study</t>
  </si>
  <si>
    <t>Dr. Kommana Satya Meghana</t>
  </si>
  <si>
    <t>Dr. A.V. Rama Raju</t>
  </si>
  <si>
    <t>Comparison of shear bond strengthof three temporary luting agents  used to cement temporary crowns on implant abutments</t>
  </si>
  <si>
    <t>Dr. Vallabhaneni Sindhu</t>
  </si>
  <si>
    <t>Comparative evaluation of positional stability of prepared abutment teeth for 3 unit fixed partial denture , provisionalised withand without pontic- an invivo study</t>
  </si>
  <si>
    <t>Dr. A. Malya</t>
  </si>
  <si>
    <t>Dr. D. Bheemlingeswara rao</t>
  </si>
  <si>
    <t>Evaluation of peel strength between the denture liner ans drnture base resins after laser treatment of the resin base- An in vitro comparative study.</t>
  </si>
  <si>
    <t>Dr. N. Ombraahmaprasad chary</t>
  </si>
  <si>
    <t>Dr. Satyanarayana Raju</t>
  </si>
  <si>
    <t>Evaluation of insertion torque values and quality of bone formed during early implant placement in extraction sockets preserved using prf after 6 weeks- an Invivo study</t>
  </si>
  <si>
    <t>Dr. Aggi malathi</t>
  </si>
  <si>
    <t>Dr. chandra sekhar</t>
  </si>
  <si>
    <t>Defluoridation of water using drumstick seeds, tea waste and tamarind fruit cover as bioadsorbants</t>
  </si>
  <si>
    <t>Dr. Kiranmai .T</t>
  </si>
  <si>
    <t>In vivo comparisons of bioceramic pastes and mineral trioxide aggregate as vital pulpotomy medicament in primar molars</t>
  </si>
  <si>
    <t xml:space="preserve">Dr. Raja Sagi Aswani </t>
  </si>
  <si>
    <t>Dr. Vinay chandrappa</t>
  </si>
  <si>
    <t xml:space="preserve">In vitro evaluation of depth of penetration, surface roughness and color stability of resin infiltration material in to artificially created enamel lesions. </t>
  </si>
  <si>
    <t>Dr. Uloopi K.S</t>
  </si>
  <si>
    <t>In vitro evaluation of enamel remineralising potential of self assembling peptide P11-4 on artificially induced enamel lesions</t>
  </si>
  <si>
    <t>Dr. Hasita manaswini</t>
  </si>
  <si>
    <t>In vitro evaluation of surface micro hardness and mineral loss of enamel exposed to carbohydrate beverages supplemented with calcium glycerophosphate</t>
  </si>
  <si>
    <t>Dr. Swath Singh</t>
  </si>
  <si>
    <t>Dr. C.D. Dwarakanath</t>
  </si>
  <si>
    <t>Effect of extraction of impacted mandibular third molars on the periodontal status of mandibular second molars- a clinical and radiographic evaluation.</t>
  </si>
  <si>
    <t>Dr. Praneeth Maram</t>
  </si>
  <si>
    <t>Dr. Gautami.S</t>
  </si>
  <si>
    <t>Dermatoglyphics a possible predicted tool for periodontal diagnsis- A comparative study on periodontally healthy aggressive and chronic periodontitis groups</t>
  </si>
  <si>
    <t>Dr. P.Seetha Lakshmi</t>
  </si>
  <si>
    <t>Dr.Narendra M</t>
  </si>
  <si>
    <t>Immediate implant placement and loading following extraction in controlled type 2 diabetic patients-A clinical and radiological evaluation</t>
  </si>
  <si>
    <t>Dr. Lakshmi Kalyani K</t>
  </si>
  <si>
    <t>Dr. K Suneetha</t>
  </si>
  <si>
    <t>Amniotic allograft with coronally advanced graft for treatment of gingival recession: A randomized controlled clinical trial</t>
  </si>
  <si>
    <t>Dr. Kavya mala D</t>
  </si>
  <si>
    <t>Dr.Sruthima NVS</t>
  </si>
  <si>
    <t>Evaluation of efficacy of 1:1 mixture of beta-TCP and rhPDGF-BB in the surgical management of two and three wall intra osseous defect-A randomized controlled clinical trial</t>
  </si>
  <si>
    <t>Dr. Ch. Meher Vineesha</t>
  </si>
  <si>
    <t>Dr.P. Sudhakar</t>
  </si>
  <si>
    <t>Comparative evaluation of antibacterial effects of nano particle incorporated orthodontic primer:An in-vitro study</t>
  </si>
  <si>
    <t>Dr. KSR Santosha Amrutha</t>
  </si>
  <si>
    <t>Dr. C.V. Padma Priya</t>
  </si>
  <si>
    <t>Reliability of skeletal maturity indicators during pubertal development</t>
  </si>
  <si>
    <t>Dr. G. Nagaprasad</t>
  </si>
  <si>
    <t xml:space="preserve">Assessment of soft tissue and airway changes after various surgical procedures </t>
  </si>
  <si>
    <t>Dr. SV Krishna Kalyankonda</t>
  </si>
  <si>
    <t>Dr. D. Praveen Kumar</t>
  </si>
  <si>
    <t>Evaluation of occlusal characteristics in class I and class II malocclusions using T scan: A comparitive study</t>
  </si>
  <si>
    <t>Dr. M. Trinadh Kumar</t>
  </si>
  <si>
    <t>Dr. V. Gautam Chakravarthy</t>
  </si>
  <si>
    <t>Assessing the reliability of photographic soft tissue measurements in orthodontic diagnosis</t>
  </si>
  <si>
    <t>Smear layer removal and chelated calcium ion quantification of Azadirachta Indica irrigant - An invitro study</t>
  </si>
  <si>
    <t>Dr. Sireesha G</t>
  </si>
  <si>
    <t>Dr.Ram babu T</t>
  </si>
  <si>
    <t>Evaluation of fracture resistance of single unit endo crowns, two unit endo crowns and glass fiber post retained ceramic crowns-An invito study</t>
  </si>
  <si>
    <t>Dr. G Prashanthi</t>
  </si>
  <si>
    <t>Long term invitro evaluation of adhesive interface created by dentin adhesives incorporate with novel nano bioactive particles</t>
  </si>
  <si>
    <t>Dr. Vaishali</t>
  </si>
  <si>
    <t>Dr. Madhu Varma</t>
  </si>
  <si>
    <t>Comparison of anti fungal effectiveness amongst nisin z, curcuma longa, tachyspermum, ammicalcium hydroxide and 2% chlorhexidine gel on intratubular candida albicans- An invitro study</t>
  </si>
  <si>
    <t>Dr. V. Nagalakshmi</t>
  </si>
  <si>
    <t>Dr. Ram babu T</t>
  </si>
  <si>
    <t>Invitro evaluation of bond strength of composite resin to bleach enamel after exposure to emblica officinalis- A new antioxidant</t>
  </si>
  <si>
    <t>Dr. D Gautamdev</t>
  </si>
  <si>
    <t>Dr. Kalyan Sathish</t>
  </si>
  <si>
    <t>Comparitive evaluation of microleakage of low shrinkage composite resin restoration using new generation flowable composite liners- An invitro study</t>
  </si>
  <si>
    <t>Dr. T Mounika</t>
  </si>
  <si>
    <t>A prospective cross over placebo controlled single blind comparitive study on the efficacy of submucosal tremadol in controlling pain following surgical removal of mandibular third molars</t>
  </si>
  <si>
    <t>Dr. Bharathi Ram Guduri</t>
  </si>
  <si>
    <t>A comparative study of outcome of treatment using stainless steel 2mm six hole YY locking plate versus 2.5mm 6 hole straight locking plate in the management of parasymphisis fracture of mandible</t>
  </si>
  <si>
    <t>Dr. S Jyothi</t>
  </si>
  <si>
    <t>Dr. Ravikanth</t>
  </si>
  <si>
    <t>Analysis of salivary buffers in children with and without early childhood caries</t>
  </si>
  <si>
    <t>Dr. G.A Bhargav Kumar</t>
  </si>
  <si>
    <t>An immuno histochemical assessment of expression of endoglin(CD105) in oral epithelial dysplasias and squamous cell carcinomas</t>
  </si>
  <si>
    <t>Dr. Arif Mohiddin</t>
  </si>
  <si>
    <t>Dr.Santosh Kumar</t>
  </si>
  <si>
    <t>Qualitative and quantitative assessments of oral candidial species in type 2 diabetic patients and type 2 diabetic smokers</t>
  </si>
  <si>
    <t>Dr. Y Anusha</t>
  </si>
  <si>
    <t>Estimation of inorganic constituents in saliva of children with and without early childhood caries</t>
  </si>
  <si>
    <t>Dr. P. Rangaraju</t>
  </si>
  <si>
    <t>A comparative immunohistochemia expression of hypoxia inducing factor (HIF) 1 alpha in oral epithelial dysplasias and squamous cell carcinoma</t>
  </si>
  <si>
    <t>Dr. D. Venkata Divya Teja</t>
  </si>
  <si>
    <t>Dr. Sudhakara Reddy R</t>
  </si>
  <si>
    <t>Evaluation and comparison of dental age by Camerieres and Nollas methods among 6-16 year old subjects- A digital radiographic study</t>
  </si>
  <si>
    <t>Dr. M. Preethi</t>
  </si>
  <si>
    <t>Forensic relevance of maxillary sinus, mandibular ramus and cephalometric parameters in sex determination: A digital radiographic study</t>
  </si>
  <si>
    <t>Dr. R. Shruti</t>
  </si>
  <si>
    <t>Salivary calcium and radiomorphometric indices - possible screening tools in identification of osteoporotic risk groups among post menopausal women</t>
  </si>
  <si>
    <t>Dr. B. Sravani Krishna</t>
  </si>
  <si>
    <t xml:space="preserve">A comparative clinical study of curcumin as systemic and local drug delivery for treatment of oral leukoplakis, oral lichen planus and OSMF with standard drug therapy </t>
  </si>
  <si>
    <t>Dr. M. Swathi</t>
  </si>
  <si>
    <t>Dr.T. Ramesh</t>
  </si>
  <si>
    <t>Oral manifestations in diabetic patients under treatment for ischemic heart diseases- A comparative observational study</t>
  </si>
  <si>
    <t>Dr. G.S Prashanti</t>
  </si>
  <si>
    <t>An evaluation of change in occlusal contact in various body postures using TEC scan- An invitro study</t>
  </si>
  <si>
    <t>Dr. YJB Manikyamba</t>
  </si>
  <si>
    <t xml:space="preserve">An evaluation of antimicrobial potential of irreversible hydrocolloid impression material incorporated with chitosal </t>
  </si>
  <si>
    <t>Dr. Srilakshmi K</t>
  </si>
  <si>
    <t>A comparison of linear dimension change of two elastomeric bite registration materials following chemical and microbial disinfection - An invitro study</t>
  </si>
  <si>
    <t>Dr. Sri Santhosh Y</t>
  </si>
  <si>
    <t>Evaluation of changes in occlusal force distribution and peak ratio of complete denture occlusion at the time of insertion and 1 week of post insertion phase using TECSCAN VIII</t>
  </si>
  <si>
    <t>Dr. VVSN Raju</t>
  </si>
  <si>
    <t>Dr. Jitendra</t>
  </si>
  <si>
    <t>Evaluation of dentin surface wet by luting cement after application of fit checking material- An invitro study</t>
  </si>
  <si>
    <t>Dr. R Avinash</t>
  </si>
  <si>
    <t>Dr. Srinivas Raju</t>
  </si>
  <si>
    <t>Evaluation of accuracy of implant impression made using three different impression trays: A comparative invitro study</t>
  </si>
  <si>
    <t>Dr. G. Ratnakar</t>
  </si>
  <si>
    <t>Dr. Suneetha K</t>
  </si>
  <si>
    <t>Effect of periodontal therapy on salivary osteo protegerin levels in patients with chronic periodontitis</t>
  </si>
  <si>
    <t>Dr. G. Ramya Teja</t>
  </si>
  <si>
    <t>Root coverage in molars using coronally advanced flap with or without subepithelial connective tissue graft- A comparative clinical study</t>
  </si>
  <si>
    <t>Dr. Gautami.P</t>
  </si>
  <si>
    <t>Salivary visfatin concentration in patients with chronic periodontitis: An analysis before and after periodontal therapy</t>
  </si>
  <si>
    <t>Dr. Chaitanya Anem</t>
  </si>
  <si>
    <t xml:space="preserve">Dr. Sruthima </t>
  </si>
  <si>
    <t>Analysis of salivary neopterin levels in patients with aggressive periodontitis before and after non surgical periodontal therapy</t>
  </si>
  <si>
    <t>Dr. RJ Udaya Bhaskar</t>
  </si>
  <si>
    <t>Dr. M Narendra</t>
  </si>
  <si>
    <t>Analysis of plasma homocystin levels in patients with chronic periodontitis before and after non surgical periodontal therapy using high perfomance liquid chromatography</t>
  </si>
  <si>
    <t>Dr. D. Lakshmi Swetha</t>
  </si>
  <si>
    <t>evaluation of antibacterial activity and mechanical properties of pit and fissure sealants containing zinc oxide and calcium fluoride nanoparticles</t>
  </si>
  <si>
    <t>Dr. L. Phani</t>
  </si>
  <si>
    <t>Comparison of BIS-GMA and TEGDMA elution from resin restorative materials cured with three different light sources- An invitro study</t>
  </si>
  <si>
    <t>Dr. Ch Devi</t>
  </si>
  <si>
    <t>Dr. Chandra sekhar</t>
  </si>
  <si>
    <t>Effect of nano silver fluoride in arresting dental caries in school chhildren - A randomized controlled trial</t>
  </si>
  <si>
    <t>Dr. P.Tanuja</t>
  </si>
  <si>
    <t>The effects of school based supervised tooth brushing and fluoride mouth rinsing programs on the caries increment of 7-10 year old children in Bhimavaram town- A randomized controlled trial</t>
  </si>
  <si>
    <t>Effect of zinc oxide and calcium fluoride nanoparticles on dentin remineralization - An invitro evaluation using SEM and EDX</t>
  </si>
  <si>
    <t>Dr. Ch. Anusha</t>
  </si>
  <si>
    <t xml:space="preserve">Invitro evaluation of the root canal cleaning efficacy in primary teeth with hand and self adhesive files </t>
  </si>
  <si>
    <t>Dr. M. Tarun Kumar</t>
  </si>
  <si>
    <t>Effect of Orthodontic treatment on family quality of life</t>
  </si>
  <si>
    <t>Dr. B Sushanthi</t>
  </si>
  <si>
    <t>Dr. C. V. Padmapriya</t>
  </si>
  <si>
    <t>Assessment of rate of ftooth movement with micro osteo perforations in orthodontic enmasse retraction - an in - vivo study</t>
  </si>
  <si>
    <t>Dr. T. B. L .Prasanna</t>
  </si>
  <si>
    <t>Effect of LASER etching with different surface conditioning methods on shear bond strength in orthodontic bonding - an in-vitro study</t>
  </si>
  <si>
    <t>Dr. Ananth J</t>
  </si>
  <si>
    <t>Dr. A. Siva Kumar</t>
  </si>
  <si>
    <t>The assessment of smile intensity and facial esthetics in endodontically treated subjects</t>
  </si>
  <si>
    <t>Dr. V. Rama Krishna</t>
  </si>
  <si>
    <t>Dr. P. Sudhakar</t>
  </si>
  <si>
    <t>Assessment of shear bond strength of orthodontic brackets with fluoride and non-fluoride releasing nanofilled self etch primers - an in-vitro study</t>
  </si>
  <si>
    <t>Dr. L. Ranganayakulu</t>
  </si>
  <si>
    <t>Effect of adhesive boosters on bond strength of bleached teeth in orthodontics bonding</t>
  </si>
  <si>
    <t>Dr. Venkata Karteek Varma P</t>
  </si>
  <si>
    <t>Effect of novel cross linking reagent on long term durabilty of dentin bond on etch &amp; rinse adhesive - an in-vitro study</t>
  </si>
  <si>
    <t>Dr. Bhanu Pratap V</t>
  </si>
  <si>
    <t>An in-vitro evaluation of nano hydroxyapatite inclusion of long term bond stability of one step self etch adhesive</t>
  </si>
  <si>
    <t>Dr. Ankitha A</t>
  </si>
  <si>
    <t>Comparison of push-out strengths of epoxy resin based sealer, a MTA sealer and a bioceramic sealer to intraradicular dentin</t>
  </si>
  <si>
    <t>Dr. Revathi I</t>
  </si>
  <si>
    <t>In-vitro qualitative analysis of the effecct fo natural antioxidants on surface morphology and shear bond strength of composite resin to bleached enamel</t>
  </si>
  <si>
    <t>An invitro evaluation of alcohol free and herbal mouth rinses on microleakage of Class V composite rein restorations with self etch adhesive systems after bleachingwith carbamide peroxide</t>
  </si>
  <si>
    <t>Dr. Zaheer Ahmed Shaik</t>
  </si>
  <si>
    <t>Quantitative analysis of remineralization of artificial carious lesions with commercially available newer remineralizing agents using SEM-EDX- An in-vitro study</t>
  </si>
  <si>
    <t>Dr. Vini K</t>
  </si>
  <si>
    <t>Comparison of the efficacy of Isoamyl to cyanoacrylate with silk suture in healing of intraoral wound after bilateral alveoloplasty</t>
  </si>
  <si>
    <t>Dr. K. Abhishek Vamsi</t>
  </si>
  <si>
    <t>A comparative study of pain and healing in post dental extraction sockets treated with ozonated water/oil and normal saline</t>
  </si>
  <si>
    <t>Dr. Keerthi Rao J</t>
  </si>
  <si>
    <t>Immunohistochemical expression of BCL-2 and C-MYC in ameloblastoma and keratocystic odontogenic tumour</t>
  </si>
  <si>
    <t>Dr. Satya Tejaswi A</t>
  </si>
  <si>
    <t>An invitro comparative assessment of susceptibility of Candida albicans to active components of coconut oil, as against anti fungal drugs-an alternative approach</t>
  </si>
  <si>
    <t>Dr. S. Mahalakshmi B</t>
  </si>
  <si>
    <t>Immunohistochemical expression of EGFR and SURVIVIN in ameloblastoma, keratocystic odontogenic tumour and calcifying cystic odotogenic tumour</t>
  </si>
  <si>
    <t>Dr. Santhosh H</t>
  </si>
  <si>
    <t>Immunohistochemical expression BCL-2 and C-MYC in non dysplastic epithelium,oral epithelial dysplasia and oral squamous cell carcinoma</t>
  </si>
  <si>
    <t>Dr. Sindhuri P</t>
  </si>
  <si>
    <t>Expression of gluti glucose transporter in ameloblastoma and keratocystic odontogenic tumour</t>
  </si>
  <si>
    <t>Dr. Upendra G</t>
  </si>
  <si>
    <t>Estimation of serum antioxidative enzyme glutathion peroxidase (GPX) with serum copper and zinc ratio in patients with oral potentially malignant lesion and oral cancer- A comparative biochemical study</t>
  </si>
  <si>
    <t>Dr. Sahithi D</t>
  </si>
  <si>
    <t>Radiographic comparison and evaluation of dental age by DEMIRJIANS and NOLLAS methods among 6-18 year old subjects attending out patient department</t>
  </si>
  <si>
    <t>Dr. Priyankesh Sinha</t>
  </si>
  <si>
    <t>A biochemical study to assess salivary and serum nitric oxide levels in potentially malignant oral lesion in comparison with oral squamous cell carcinoma</t>
  </si>
  <si>
    <t>Dr. K. V. Sai Praveen</t>
  </si>
  <si>
    <t xml:space="preserve">Dr. Gajendra </t>
  </si>
  <si>
    <t>Comparison of efficacy of cryosyrgery and laser therapy in the treatment of oral leukoplakia</t>
  </si>
  <si>
    <t>Dr. Kalyan Y</t>
  </si>
  <si>
    <t>Dr. Guru E N</t>
  </si>
  <si>
    <t>Comparison of salivary and serum total antioxidant activity in oral lichen planus, oral lichenoid contact reaction in healthy controls</t>
  </si>
  <si>
    <t>Dr. P. V. B. C. Sekhar</t>
  </si>
  <si>
    <t>Dr. P Jithendra babu</t>
  </si>
  <si>
    <t>The effect of different collagen cross linking agents on the long term retention of metal copings luted on to tooth using resin cements-an invitro study</t>
  </si>
  <si>
    <t>Dr. Naveen A</t>
  </si>
  <si>
    <t>Evaluation and comparison of residual monomer and flexural strength of three heat cure denture base acrylic resins</t>
  </si>
  <si>
    <t>Dr. Santha Kumar K</t>
  </si>
  <si>
    <t>Evaluation of patient satisfaction rehabiliated with metal reinforced and conventional implant supported overdenture- an invivo study</t>
  </si>
  <si>
    <t>Dr. K. Bharath Chandra</t>
  </si>
  <si>
    <t>Analysis of unilateral change in distal vertical dimension and comparison of two methods of bite registration to maintain pre operative vertical in cases involving terminal abutment for fixed partial denture - an invivo study</t>
  </si>
  <si>
    <t>Dr. Lalith Kiran K</t>
  </si>
  <si>
    <t>Dr. Srinivasa Raju</t>
  </si>
  <si>
    <t>Evaluation of microleakage under metal crown cemented with two different luting agents on prepared natural teeth finished with three different methods</t>
  </si>
  <si>
    <t>Dr. Prem Sagar Y</t>
  </si>
  <si>
    <t>Evaluation of effect of dimensional stability of three different elastomeric materials of monophase consistency and marginal fit of cast metal crowns - a comparative invitro study</t>
  </si>
  <si>
    <t>Dr. V. V. D. L. Karteek B</t>
  </si>
  <si>
    <t>Comparative evaluation of healing outcome of magnification assisted access flap and conventional surgery in periodontitis patients</t>
  </si>
  <si>
    <t>Dr. M .Sai Supriya</t>
  </si>
  <si>
    <t>Dr. Gautami P S</t>
  </si>
  <si>
    <t>Salivary adrenomedullin levels in hypertensive subjects with and without chronic periodontitis</t>
  </si>
  <si>
    <t>Dr. Bharathi Devi J</t>
  </si>
  <si>
    <t>Effect of diode laser assisted flap surgery on post operative healing and clinical parameters- a randomized controlled clinical trial</t>
  </si>
  <si>
    <t>Dr. Sai Sudha K</t>
  </si>
  <si>
    <t>Immediate registration of delayed placement of dental implant in patients with history of periodontits- a clinical and radiological evaluation</t>
  </si>
  <si>
    <t>Dr. Prathyush K</t>
  </si>
  <si>
    <t>Effectiveness of naturally derived bovine hydroxyapatite, (CERABONE) combined with platelet rich fibrin matrix (PRF) in socket preservation -a randomized controlled clincial trial</t>
  </si>
  <si>
    <t>Dr. Charanteja V</t>
  </si>
  <si>
    <t>Comparison of def index with CAST (caries assessment spectrum in treatment needs) index for measuring dental caries among 3-6 year old children</t>
  </si>
  <si>
    <t>Dr. Rashmini K</t>
  </si>
  <si>
    <t>Invivo root canal disinfection with photodynamic therapy, didode laser and chemomechanical method in non vital primary teeth</t>
  </si>
  <si>
    <t>Dr. K Sri Roja Ramya</t>
  </si>
  <si>
    <t>Clinical evaluation of propolis and mineral trioxide aggregate as pulpotomy agents in human primary molars</t>
  </si>
  <si>
    <t>Dr. Harika A</t>
  </si>
  <si>
    <t>Short term consumption of probiotic dietary products and its effect on salivary pH and streptococcus mutans count</t>
  </si>
  <si>
    <t>Dr. J. N. Mrudula K</t>
  </si>
  <si>
    <t>The relationship of sense of coherence, caries experience and socioeconomic status in 12-15 years old children</t>
  </si>
  <si>
    <t>Dr. R. Kishore J</t>
  </si>
  <si>
    <t>Dermatoglyphic in children with developmental dental anomalies</t>
  </si>
  <si>
    <t>Dr. R. Krishna Kishore</t>
  </si>
  <si>
    <t>Comparative evaluation of antimicrobial and shear bond strength of orthodontics composite modified by addition of antimicrobial agents- an invitro study</t>
  </si>
  <si>
    <t>Dr. G. N. V. Alekhya</t>
  </si>
  <si>
    <t>Eain control in orthodontic mechanotherapy - a randomized controlled trial</t>
  </si>
  <si>
    <t>Dr. Satya Usha Sree R</t>
  </si>
  <si>
    <t>Effect of glass fiber reinforced composites on the degree of cure and shear bond strength of different light cured adhesive systems - an invitro study</t>
  </si>
  <si>
    <t>Dr. Pavan Kumar Ch</t>
  </si>
  <si>
    <t>Dr. Babu Ram Reddy</t>
  </si>
  <si>
    <t>Quantitative analysis of remineralization of white spot lesions with commercially available newer remineralizing agents using SEM with energy dispersive x ray attachment - An in-vitro study</t>
  </si>
  <si>
    <t>Dr. Pradeep K</t>
  </si>
  <si>
    <t xml:space="preserve">A study of third molar agenesis in Indian sample </t>
  </si>
  <si>
    <t>Dr. G. V. D. Harsha</t>
  </si>
  <si>
    <t>Evaluation and comparison of root crown ratio of maxillary incisors in various malocclusions in Indian population</t>
  </si>
  <si>
    <t>Dr. G. Samuel Simpsy</t>
  </si>
  <si>
    <t>Shaping ability of reciprocating motion of wave 1, hiflex rotary systems in curved canals-a comparative study with CBCT</t>
  </si>
  <si>
    <t>2012-13</t>
  </si>
  <si>
    <t>Dr. Suvarna Sundar J</t>
  </si>
  <si>
    <t>An inviro comparative evaluation of in office and diode laser activated bleaching on the colour stability of microfilled composite resin, nanofilled composite resin and GIC using cielab colour technique</t>
  </si>
  <si>
    <t>Dr. N. N. V. D. Prasanthi</t>
  </si>
  <si>
    <t>A comparative evaluation of the increase in root canal surface area in curved root canals by three rotary systems-a CBCT study</t>
  </si>
  <si>
    <t>Dr. Raghunandan Raju M</t>
  </si>
  <si>
    <t>Comparison of retention of endo crowns and conventional full veneer crowns - an invitro study</t>
  </si>
  <si>
    <t>Dr. M. Mobeena</t>
  </si>
  <si>
    <t>An invitro analysis of influence of cavity design on the biomechanics and sealing ability of direct composite resins registrations in class IV preparations</t>
  </si>
  <si>
    <t>Dr. B. Pankaj</t>
  </si>
  <si>
    <t>Efficacy of diode laser in reduction of bacterial content of canal wall - SEM study</t>
  </si>
  <si>
    <t>Dr. P. L. Manasa</t>
  </si>
  <si>
    <t>Dr. Padma Rayalu</t>
  </si>
  <si>
    <t>A comparative study of hemodynamic changes in anxiety during surgical removal of impacted third molars under N20 sedation and oral alprazolam</t>
  </si>
  <si>
    <t>Dr. N. R. K. Anil Kumar</t>
  </si>
  <si>
    <t>A comparative study of post operative healing with buccal fat pad graft, collagen membrane graft and diode lasers in the surgical management of OSMF</t>
  </si>
  <si>
    <t>Dr. Kowser Sulthana</t>
  </si>
  <si>
    <t>Pattern of expression of calretinin in different histological types of ameloblastoma</t>
  </si>
  <si>
    <t>Dr. Divya D</t>
  </si>
  <si>
    <t>Qualitative and quantitative assessments of salivary IgA using ELISA and candidial culture in SDA media among conventional and reverse smokers</t>
  </si>
  <si>
    <t>Dr. G. Sanjeev Anand</t>
  </si>
  <si>
    <t>Dr. Beena Kashyap</t>
  </si>
  <si>
    <t>Quantitative analysis of micronuclei in reverse smokers and conventional smokers in coastal belt of Andhra Pradesh</t>
  </si>
  <si>
    <t>Dr. Abdul Samad S. K.</t>
  </si>
  <si>
    <t>Relaibility of lipprints and mandibular canine index in sex determination among people attending vishnu dental college, Bhimavaram- A cross sectional randomized study</t>
  </si>
  <si>
    <t>Dr. K. Pavani</t>
  </si>
  <si>
    <t>Role of frontal sinus and nasal septal pattern in personal identification, a digital radigraphic study among patients attending vishnu dental college, Bhimavaram</t>
  </si>
  <si>
    <t>Estimation and comparison of unstimulated salivary flow rate, pH and salivary calcium level among subjects with smokeless tobacco habit and subjects with no adverse habits</t>
  </si>
  <si>
    <t>Dr. Reddy Chaitanya</t>
  </si>
  <si>
    <t>A comparative study of perception of occlusion before and after equilibration in patients with and without prosthetic rehabilitation</t>
  </si>
  <si>
    <t>Dr. Narasimha Rao G</t>
  </si>
  <si>
    <t>Evaluation of marginal discrepancy of metal crowns on teeth prepared with conventional rotary, hand cutting and ultrasonic instruments-a comparative invitro study</t>
  </si>
  <si>
    <t>Dr. Srinivas Manohar B</t>
  </si>
  <si>
    <t>An evaluation of effect of fit checking material on the wettability of luting cements-An invitro study</t>
  </si>
  <si>
    <t>Dr. Harika Y</t>
  </si>
  <si>
    <t>Evaluation of relationship between inter condylar width to maxillary first intermolar distance and intercanine width - A cross-sectional study</t>
  </si>
  <si>
    <t>Dr. P. Anoop Chowdary</t>
  </si>
  <si>
    <t>Three dimensional finite element analysis to evaluate stress in implant supported over denture - An invitro study</t>
  </si>
  <si>
    <t>A comparison of dimensional stability of to elastomeric impression materials using microwave disinfection -An invitro study</t>
  </si>
  <si>
    <t>Dr. S. S. Manikanta Kumar T</t>
  </si>
  <si>
    <t>Effectiveness of bupivacaine and lidocaine laocal anesthesia on the intra and post surgical pain control in patients undergoing flap surgery- A comparative study</t>
  </si>
  <si>
    <t>Dr. Divya Deepthi P</t>
  </si>
  <si>
    <t>Dr. Narendra M</t>
  </si>
  <si>
    <t>Crown lengthing by conventional surgery and laser application - A comparative clinical study</t>
  </si>
  <si>
    <t>Dr. Devika M</t>
  </si>
  <si>
    <t>Assay of trefoil factor III in periodontal health and diseases - Clinical and biochemical evaluation</t>
  </si>
  <si>
    <t>Dr. P. V. M. Uday Mohan A.</t>
  </si>
  <si>
    <t>Effectiveness of 2% CHX, propolis, diode laser and APF gel as a cavity disinfectant on primary teeth</t>
  </si>
  <si>
    <t>Dr. Aparna S</t>
  </si>
  <si>
    <t>Prevalence and distribution of developmental dental anomalies among 0-18 year old South Indian children</t>
  </si>
  <si>
    <t>Drug impregnated electrospun fibers in MTA as pulpotomy agents in primary molars</t>
  </si>
  <si>
    <t>Dr. Brahmanna Chowdary P</t>
  </si>
  <si>
    <t>Dr. D. V. V. Rao</t>
  </si>
  <si>
    <t>The impact of verbal, braille text and tactile oral hygiene awareness instructions on oral health status of visually impaired children</t>
  </si>
  <si>
    <t>Dr. S. R. D. S. Manikanta N</t>
  </si>
  <si>
    <t>Awareness of infant oral health care knowledge among parents and health care professionals</t>
  </si>
  <si>
    <t>Dr. Astha Negi</t>
  </si>
  <si>
    <t>Effect of diode laser on uptake of remineralizing agent by human enamel</t>
  </si>
  <si>
    <t>Dr. Anoosha M</t>
  </si>
  <si>
    <t>Effect of probiotics,prebiotics and symbiotics on oral microflora in patients undergoing fixed orthodontic treatment</t>
  </si>
  <si>
    <t>Dr. Sarath Babu B</t>
  </si>
  <si>
    <t>Characterisation of an antimocrobial monomer containing adhesive system using FTIR and HPLC</t>
  </si>
  <si>
    <t>Dr. Tarakesh K</t>
  </si>
  <si>
    <t>Efficacy of low intensity laser therapy in acclerating orthodontic tooth movement- A clinical investigation</t>
  </si>
  <si>
    <t>Dr. B. Vijay Krishna</t>
  </si>
  <si>
    <t>A comparative evaluation of dentoalveolar changes in anterior deep bite correlation using a single orthodontic mini screw with segmental and continuous arch</t>
  </si>
  <si>
    <t>Dr. N. Siddhartha</t>
  </si>
  <si>
    <t>Comparison of enamel suface characteristics after conventional and laser debonding of ceramic brackets on bleached teeth</t>
  </si>
  <si>
    <t>Dr. D. Sajeev Kumar</t>
  </si>
  <si>
    <t>Microleakage under metal and ceramic brackets bonded with conventional and nanofilled self etching adhesive system: An invitro study</t>
  </si>
  <si>
    <t>Dr. M. Santoshi Lakshmi</t>
  </si>
  <si>
    <t>Dentinal damage during deobturation using different rotary re treatment files and its effect on compressive strength evaluated by instong machine - An invitro study</t>
  </si>
  <si>
    <t>2011-12</t>
  </si>
  <si>
    <t>Dr. Ch. Jyothi</t>
  </si>
  <si>
    <t xml:space="preserve">Comparative eveluation of micro shear bond strength of resin composite and glass ionomer to the caries affcted dentinal surface treated with conventional method and CARI-CARE (PAPAIN) </t>
  </si>
  <si>
    <t>Dr. Syed Sumaiyya</t>
  </si>
  <si>
    <t>Invitro evaluation of protective effect of resin coating on surface roughness and microleakage of resin composites following treatment with carbamide peroxide- A SEM study</t>
  </si>
  <si>
    <t>Dr. P. Raveen Teja</t>
  </si>
  <si>
    <t>A study of dimensional accuracy of gypsum dyes fabricated from autoclavable addition silicon at different intervals- An invitro study</t>
  </si>
  <si>
    <t>Dr. Anusha Y</t>
  </si>
  <si>
    <t>Evaluation of marginal fit of crowns casted using conventional casting technique and accelerated casting technique- A comparative invitro study</t>
  </si>
  <si>
    <t>Dr. Pavan Kumar S</t>
  </si>
  <si>
    <t>Evaluation of crestal bone level in patients with delayed implant loading by performing occlusal equilibration using TEC scan III and articulating paper - An invivo study</t>
  </si>
  <si>
    <t>Dr. Rama Krishna P</t>
  </si>
  <si>
    <t>A comparative cephalometric study of upper airway dimensions among various skelatal patterns in non snoring local adult population</t>
  </si>
  <si>
    <t>Dr. Azharuddin Md</t>
  </si>
  <si>
    <t>Miniscrew (indirect anchorage) for enmasse retraction of maxillary teeth using sliding and loop mechanics- A clinical cephalometric study</t>
  </si>
  <si>
    <t>Dr. D. V. S. Kiran Raju</t>
  </si>
  <si>
    <t>The invitro effect of repeated bonding on the shear bond strength of a colour changing adhesive in SEM evaluation of enamel morphogenic characteristics</t>
  </si>
  <si>
    <t>Dr. Prathima G</t>
  </si>
  <si>
    <t>Evaluation of temperature rise in pulp chamber of primary molars following the curing of resin based restorative materials</t>
  </si>
  <si>
    <t>Dr. Rajesh B</t>
  </si>
  <si>
    <t>A comparison of relative acidogenic potential of milk from different animal sources - A clinical study</t>
  </si>
  <si>
    <t>Dr. Satya Gopal A</t>
  </si>
  <si>
    <t>Prevalence of ECC and evaluation of associated risk factors in 3-6 year old children of Bhimavaram town</t>
  </si>
  <si>
    <t>Dr. Divya Nagalakshmi P</t>
  </si>
  <si>
    <t>A comparative study of outcomes of three different bone plating techniques in the treatment of mandibular symphysis and parasymphisis fracture</t>
  </si>
  <si>
    <t>Dr. Naga Rajesh D</t>
  </si>
  <si>
    <t>A comparative study of wound healing in post dental extraction sockets with and without a chitosan based membrane</t>
  </si>
  <si>
    <t>Dr. Divya B</t>
  </si>
  <si>
    <t>Sub epithelial connective tissue graft for root coverage in smokers and non smokers - A comparative clinical study</t>
  </si>
  <si>
    <t>Dr. Venkata Narasimha Rao P</t>
  </si>
  <si>
    <t>Gingival depigmentation by crosurgery and laser application: Comparative clinical study</t>
  </si>
  <si>
    <t>Dr. Anwesh N</t>
  </si>
  <si>
    <t>Effect of nonsurgical periodontal therapy on anemic status in chronic periodontitis patients</t>
  </si>
  <si>
    <t>Dr. Ayesha D</t>
  </si>
  <si>
    <t>A comparative evaluation of serum lipid profile among subjects using various forms of tobacco and its association with pre cancer and oral cancer</t>
  </si>
  <si>
    <t>Dr. Naveen Kumar B</t>
  </si>
  <si>
    <t>A study on various forms of tobacco usage and its associated oral lesions in patients atytending visnu dental college, Bhimavarm</t>
  </si>
  <si>
    <t>Dr. Satish A</t>
  </si>
  <si>
    <t>Identifying risk groups for osteoporosis using mental index, mandibular cortex index and panoramic mandibular index by digital panoramic radiography in patients attending vishnu dental college, Bhimavaram</t>
  </si>
  <si>
    <t>Dr. Bala Prasad J</t>
  </si>
  <si>
    <t>Expression and comparison of podoplannin in different grades of oral squamous cell carcinoma</t>
  </si>
  <si>
    <t>Dr. Madhusudhan Reddy</t>
  </si>
  <si>
    <t>Expression and comparison of podoplannin in different three different odontogenic tumours</t>
  </si>
  <si>
    <t>Dr. Kartheek G</t>
  </si>
  <si>
    <t>Identification of Candida in diabetic patients using three different staining techniques</t>
  </si>
  <si>
    <t>NTRMEDNET CONSORTIOM</t>
  </si>
  <si>
    <t xml:space="preserve">    Yes</t>
  </si>
  <si>
    <t>Jan,2019-Dec, 2019</t>
  </si>
  <si>
    <t>www.ntruhslibrary.com Enter Faculty login User name:vdclibrary@gmail.com, password: 12345678</t>
  </si>
  <si>
    <t>Enclosed Description</t>
  </si>
  <si>
    <t>Adepudi Steve Suphal</t>
  </si>
  <si>
    <t>M</t>
  </si>
  <si>
    <t>BC-C</t>
  </si>
  <si>
    <t>Andhra Pradesh</t>
  </si>
  <si>
    <t>Indian</t>
  </si>
  <si>
    <t>Stevej7judah@gmail.com</t>
  </si>
  <si>
    <t>Amudalapalli Umadevi</t>
  </si>
  <si>
    <t>F</t>
  </si>
  <si>
    <t>BC-B</t>
  </si>
  <si>
    <t>umadevi.aamudaalapalli@gmail.com</t>
  </si>
  <si>
    <t>Angara Prathima</t>
  </si>
  <si>
    <t>Prathimaangara@gmail.com</t>
  </si>
  <si>
    <t>Appalasetty Vineetha</t>
  </si>
  <si>
    <t>OC</t>
  </si>
  <si>
    <t>vineetha2348@gmail.com</t>
  </si>
  <si>
    <t>Arumilli Satya Durga Dharani</t>
  </si>
  <si>
    <t>dharaniarumilli@gmail.com</t>
  </si>
  <si>
    <t>Avulamanda Ujwala Sai</t>
  </si>
  <si>
    <t>BC-A</t>
  </si>
  <si>
    <t>cutieujwala@gmail.com</t>
  </si>
  <si>
    <t>Avvaru Sravani</t>
  </si>
  <si>
    <t>sravaniavvaru30@gmail.com</t>
  </si>
  <si>
    <t>Bandlamudi Gayathri</t>
  </si>
  <si>
    <t>gayathri26899@gmail.com</t>
  </si>
  <si>
    <t>Boda Reena Percy</t>
  </si>
  <si>
    <t>reenapercyboda@gmail.com</t>
  </si>
  <si>
    <t>Bodduluru Sai Nikhil</t>
  </si>
  <si>
    <t>nikhilbodduluru99@gmail.com</t>
  </si>
  <si>
    <t>Bodepudi Sri Durga</t>
  </si>
  <si>
    <t>sreedurgab39@gmail.com</t>
  </si>
  <si>
    <t>Boggarapu Madhukala</t>
  </si>
  <si>
    <t>Boggarapumadhu99@gmail.com</t>
  </si>
  <si>
    <t>Bolem Sai Sree</t>
  </si>
  <si>
    <t>BC-D</t>
  </si>
  <si>
    <t>bsaisree1999@gmail.com</t>
  </si>
  <si>
    <t>Botcha Rachana Suchandrika</t>
  </si>
  <si>
    <t>rachanas468@gmail.com</t>
  </si>
  <si>
    <t>Boyalapalli Sushma Prakarsha</t>
  </si>
  <si>
    <t>boyalapalliprakarsha0111@mail.com</t>
  </si>
  <si>
    <t>Bursu Jyothirmayee</t>
  </si>
  <si>
    <t>bursujyothirmayee@gmail.com</t>
  </si>
  <si>
    <t>Bussetti Venkata Kiranmai</t>
  </si>
  <si>
    <t>kiranmaibusseti@gamail.com</t>
  </si>
  <si>
    <t>Byrapuneni Venkata Murali Krishna</t>
  </si>
  <si>
    <t>muralibyrapuneni@gmail.com</t>
  </si>
  <si>
    <t>Chavala Rethish</t>
  </si>
  <si>
    <t>jamesrethish150@gmail.com</t>
  </si>
  <si>
    <t>Chikkam Sai Sri Harshita</t>
  </si>
  <si>
    <t>chikkamprakasarao@gmail.com</t>
  </si>
  <si>
    <t>Chintala Sai Raj</t>
  </si>
  <si>
    <t>sairajchintala143@gmail.com</t>
  </si>
  <si>
    <t>Darapureddi Sirisha</t>
  </si>
  <si>
    <t>sirisha.darapureddy@gmail.com</t>
  </si>
  <si>
    <t>Dendukuri Hima Sravya</t>
  </si>
  <si>
    <t>dhimasravya99@gmail.com</t>
  </si>
  <si>
    <t>Divya Meghana Thota</t>
  </si>
  <si>
    <t>divyameghanathota@gmail.com</t>
  </si>
  <si>
    <t>Dokka Amulya</t>
  </si>
  <si>
    <t>amulyadokka@gmail.com</t>
  </si>
  <si>
    <t>Donga Jahnavi</t>
  </si>
  <si>
    <t>jahnavi300300@gmail.com</t>
  </si>
  <si>
    <t>Eamani Sri Satya Sushma</t>
  </si>
  <si>
    <t>sushma.eamani@gmail.com</t>
  </si>
  <si>
    <t>Gannamani Pavanchowdary</t>
  </si>
  <si>
    <t>Pavangannamani7@gmail.com</t>
  </si>
  <si>
    <t>Garikina Likhitha</t>
  </si>
  <si>
    <t>likhylikhitha1999@gmail.com</t>
  </si>
  <si>
    <t>Geddada Navya Sree</t>
  </si>
  <si>
    <t>gnavyasree99@gmail.com</t>
  </si>
  <si>
    <t>Gugulothu Karthika</t>
  </si>
  <si>
    <t>karthika.guguloth@gmail.com</t>
  </si>
  <si>
    <t>Husna Afreen</t>
  </si>
  <si>
    <t>BC-E</t>
  </si>
  <si>
    <t>Telangana</t>
  </si>
  <si>
    <t>saniyaishaq98@gmail.com</t>
  </si>
  <si>
    <t>Illa Veera Naga Hari Priya</t>
  </si>
  <si>
    <t>illaharipriya@gmail.com</t>
  </si>
  <si>
    <t>Indla Naga Chendu Venkata Raja Rajeswari</t>
  </si>
  <si>
    <t>indlaraji123@gmail.com</t>
  </si>
  <si>
    <t xml:space="preserve">Javvaji Gayathri </t>
  </si>
  <si>
    <t>gayathrikklr@gmail.com</t>
  </si>
  <si>
    <t>Kakumanu Krishna Lavanya</t>
  </si>
  <si>
    <t>krishnalavanyakakumani@gmail.com</t>
  </si>
  <si>
    <t xml:space="preserve">Krishna Ganesh Kamepalli </t>
  </si>
  <si>
    <t>krishnaganeshdr1@gmail.com</t>
  </si>
  <si>
    <t>Kandula Sri Sowmya</t>
  </si>
  <si>
    <t>sowmyakandula007@gmail.com</t>
  </si>
  <si>
    <t>Karnatakam Kumudini Reddy</t>
  </si>
  <si>
    <t>kumudinireddy07@gmail.com</t>
  </si>
  <si>
    <t>Kata Sai Sruthi</t>
  </si>
  <si>
    <t>sruthikata@gmail.com</t>
  </si>
  <si>
    <t>Katari Sowmya</t>
  </si>
  <si>
    <t>ksowmya0702@gmail.com</t>
  </si>
  <si>
    <t>Kondeti Venkata Sai Lakshmi Tejaswi</t>
  </si>
  <si>
    <t>kondetivslakshmitejaswi@gmail.com</t>
  </si>
  <si>
    <t>Kopparthi Hema</t>
  </si>
  <si>
    <t>kopparthihema31@gmail.com</t>
  </si>
  <si>
    <t>Kota Vaishnavi</t>
  </si>
  <si>
    <t>Vaishnavikota30@gmail.com</t>
  </si>
  <si>
    <t>Krishnam Raga Pavitra</t>
  </si>
  <si>
    <t>ragapavitra1331@gmail.com</t>
  </si>
  <si>
    <t>Kudupudi Sri Durga Sairam</t>
  </si>
  <si>
    <t>sriramkudupudi258@gmail.com</t>
  </si>
  <si>
    <t>Kundurthi Sai Srivalli Manasa Devi</t>
  </si>
  <si>
    <t>manasajyoti@gmail.com</t>
  </si>
  <si>
    <t>Kuralla Preethi</t>
  </si>
  <si>
    <t>preethikuralla29443@gmail.com</t>
  </si>
  <si>
    <t>Lakshmi Naga Bhavya Dhulipala</t>
  </si>
  <si>
    <t>ramgopal16650@gmail.com</t>
  </si>
  <si>
    <t>Lingisetty Rohitha</t>
  </si>
  <si>
    <t>rohithalingisetty5@gmail.com</t>
  </si>
  <si>
    <t>Maddi Rithika</t>
  </si>
  <si>
    <t>rithikarithu364@gmail.com</t>
  </si>
  <si>
    <t>Mallampalli Satya Suma</t>
  </si>
  <si>
    <t>satyasumamallampalli27@gmail.com</t>
  </si>
  <si>
    <t>Managam Rakesh</t>
  </si>
  <si>
    <t>Rakesh.anon 101@gmail.com</t>
  </si>
  <si>
    <t>Manchikatla Sravani</t>
  </si>
  <si>
    <t>manchikatlasravani919@gmail.com</t>
  </si>
  <si>
    <t>Marisetty Amrutha Sai Bhuvaneswari</t>
  </si>
  <si>
    <t>amruthasudheer33.m@gmail.com</t>
  </si>
  <si>
    <t>Mathala Beulah Vathsalya Spoorthi</t>
  </si>
  <si>
    <t>vathsalayaspoorthi362@gmail.com</t>
  </si>
  <si>
    <t>Menta Himanesh</t>
  </si>
  <si>
    <t>menta.Himanesh@gmail.com</t>
  </si>
  <si>
    <t>Misriya Kabir Puzhankaraillthu</t>
  </si>
  <si>
    <t>kabirmisriya@gmail.com</t>
  </si>
  <si>
    <t>Mitta Rophica Joy</t>
  </si>
  <si>
    <t>rophicajoy@gmail.com</t>
  </si>
  <si>
    <t>Moghal Wasim Baig</t>
  </si>
  <si>
    <t>wasimmoghalbaig782@gmail.com</t>
  </si>
  <si>
    <t>Muramalla Nanditha Sen</t>
  </si>
  <si>
    <t>nandithasena123@gmail.com</t>
  </si>
  <si>
    <t>N S M Sowjanya Palakurthy</t>
  </si>
  <si>
    <t>palakurthysowji@gmail.com</t>
  </si>
  <si>
    <t>Nadimpalli Jyothi Sri Sushma</t>
  </si>
  <si>
    <t>njssushma03@gmail.com</t>
  </si>
  <si>
    <t>Nallamadugu Sri Vidhya</t>
  </si>
  <si>
    <t>nsrividhya97@gmail.com</t>
  </si>
  <si>
    <t>Nandini Errapothula</t>
  </si>
  <si>
    <t>dr.nandini.phani99@gmail.com</t>
  </si>
  <si>
    <t>Narsipalli Pravarsha Lakshmi</t>
  </si>
  <si>
    <t>pravarshalakshmi@gmail.com</t>
  </si>
  <si>
    <t>Nidadavolu Brundalika</t>
  </si>
  <si>
    <t>Brundalika18062000@gmail.com</t>
  </si>
  <si>
    <t>Owkuri Anil Kumar</t>
  </si>
  <si>
    <t>anilkumarowkuri@gmail.com</t>
  </si>
  <si>
    <t>Padavala Karthik</t>
  </si>
  <si>
    <t>Padavalak143@gmail.com</t>
  </si>
  <si>
    <t>Paladugu Susmitha</t>
  </si>
  <si>
    <t>Paladugususmitha111@gmail.com</t>
  </si>
  <si>
    <t>Pallagani Lakshmi Naga Srujana</t>
  </si>
  <si>
    <t>Srujanaplns@gmail.com</t>
  </si>
  <si>
    <t>Pamidimukkala Sai Snehitha</t>
  </si>
  <si>
    <t>Snehithapinkyp@gmail.com</t>
  </si>
  <si>
    <t>Pampana Sai Vardhani</t>
  </si>
  <si>
    <t>Vardhinipampana05@gmail.com</t>
  </si>
  <si>
    <t>Pediredla Triveni Sannihitha</t>
  </si>
  <si>
    <t>Sannihitha3216@gmail.com</t>
  </si>
  <si>
    <t>Pendem Neehar Sai Kiran</t>
  </si>
  <si>
    <t>neeharsai420@gmail.com</t>
  </si>
  <si>
    <t>Penupothu Sowmya Madhumitha</t>
  </si>
  <si>
    <t>Sowmyamadhumitha001@gmail.com</t>
  </si>
  <si>
    <t>Pinni Kashya</t>
  </si>
  <si>
    <t>Kashyapinni0306@gmail.com</t>
  </si>
  <si>
    <t>Ponakala Vyshnavi</t>
  </si>
  <si>
    <t>Vyshanvipdgr8@gmail.com</t>
  </si>
  <si>
    <t>Ranjana Mandal</t>
  </si>
  <si>
    <t>Ranjanamandal1998@</t>
  </si>
  <si>
    <t>Reyya Arun Prakash</t>
  </si>
  <si>
    <t>Reyyaarun@gmail.com</t>
  </si>
  <si>
    <t>Sahithi Nagaveni Ponna</t>
  </si>
  <si>
    <t>sahithinagaveni@gmail.com</t>
  </si>
  <si>
    <t>Sathuluri Anusmitha</t>
  </si>
  <si>
    <t>Anusmita69@gmail.com</t>
  </si>
  <si>
    <t>Siva Venkata Praveen Unnam</t>
  </si>
  <si>
    <t>unnam7733@gmail.com</t>
  </si>
  <si>
    <t>Munukutla Sowmya</t>
  </si>
  <si>
    <t>pramodtanukulas@gmail.com</t>
  </si>
  <si>
    <t>Syamala Sai Jagadeesh Reddy</t>
  </si>
  <si>
    <t>saijagadeesh832@gmail.com</t>
  </si>
  <si>
    <t>Tammu Mounika</t>
  </si>
  <si>
    <t>Tammumounika113@gmail.com</t>
  </si>
  <si>
    <t>Tanukula Pramodh Kumar</t>
  </si>
  <si>
    <t>Pramodtanukulas@gmail.com</t>
  </si>
  <si>
    <t>Tata Hema Sravanthi</t>
  </si>
  <si>
    <t>Hemasravantitata@gmail.com</t>
  </si>
  <si>
    <t>Uppala Sreeja</t>
  </si>
  <si>
    <t>Uppalasreeja3@gmail.com</t>
  </si>
  <si>
    <t xml:space="preserve">Vaddiparthi Girishma Vijaya </t>
  </si>
  <si>
    <t>Greeshmavijaya123@gmail.com</t>
  </si>
  <si>
    <t>Vagwala Praneeth Sai</t>
  </si>
  <si>
    <t>Praneethvagvala000@gmail.com</t>
  </si>
  <si>
    <t>Vallabhaneni Saketha</t>
  </si>
  <si>
    <t xml:space="preserve"> Saketha.vallabhaneni321@gmail.com</t>
  </si>
  <si>
    <t>Vankayala Naga Surya Ganesh</t>
  </si>
  <si>
    <t>vnsuryaganesh@gmail.com</t>
  </si>
  <si>
    <t>Varun Narayana Gubbala</t>
  </si>
  <si>
    <t>varungubbala9@gmail.com</t>
  </si>
  <si>
    <t>Veeramasi Lakshmi Sai Latha</t>
  </si>
  <si>
    <t>Maharastra</t>
  </si>
  <si>
    <t>Sailatha2k@gmail.com</t>
  </si>
  <si>
    <t>Velaga Devika</t>
  </si>
  <si>
    <t>Davelaga2000@gmail.com</t>
  </si>
  <si>
    <t xml:space="preserve">Vemula Chandana Pranathi </t>
  </si>
  <si>
    <t>Vchpranathi01@gmail.com</t>
  </si>
  <si>
    <t>Vooda Kavya Priya</t>
  </si>
  <si>
    <t>Voodakavyapriya@gmail.com</t>
  </si>
  <si>
    <t>Yamalapalli Avinash Prasad</t>
  </si>
  <si>
    <t>avinashyamalapalli@gmail.com</t>
  </si>
  <si>
    <t>Yeduru Lavanya</t>
  </si>
  <si>
    <t>Lavanyayeduru@gmail.com</t>
  </si>
  <si>
    <t>Alaghari Sahithi</t>
  </si>
  <si>
    <t>sahithi.alaghari@gmail.com</t>
  </si>
  <si>
    <t>17091001</t>
  </si>
  <si>
    <t>Allina Naveen</t>
  </si>
  <si>
    <t>allinanaveen123@gmail.com</t>
  </si>
  <si>
    <t>17091002</t>
  </si>
  <si>
    <t>Amrutha Valli Mamidi</t>
  </si>
  <si>
    <t>amruthamamidi99@gmail.com</t>
  </si>
  <si>
    <t>17091003</t>
  </si>
  <si>
    <t>Aneesa Safiya</t>
  </si>
  <si>
    <t>aneesapretty@gmail.com</t>
  </si>
  <si>
    <t>17091004</t>
  </si>
  <si>
    <t>B.Praneetha</t>
  </si>
  <si>
    <t>-</t>
  </si>
  <si>
    <t>17091005</t>
  </si>
  <si>
    <t>Bala Jaswanth Katakam</t>
  </si>
  <si>
    <t>Kbjaswanth@gmail.com</t>
  </si>
  <si>
    <t>17091006</t>
  </si>
  <si>
    <t>Bale Raj Prasanth</t>
  </si>
  <si>
    <t>rajprasanthbale@gmail.com</t>
  </si>
  <si>
    <t>17091007</t>
  </si>
  <si>
    <t>Balivada Mounika</t>
  </si>
  <si>
    <t>balivadamounika8@gmail.com</t>
  </si>
  <si>
    <t>17091008</t>
  </si>
  <si>
    <t xml:space="preserve">Bantupalli Baavana                      </t>
  </si>
  <si>
    <t>baavanaraobantupalli@gmail.com</t>
  </si>
  <si>
    <t>17091009</t>
  </si>
  <si>
    <t>Battula Sravanthi</t>
  </si>
  <si>
    <t>sravanthib1999@gmail.com</t>
  </si>
  <si>
    <t>17091010</t>
  </si>
  <si>
    <t xml:space="preserve">Bhogireddy Babitha Reddy                </t>
  </si>
  <si>
    <t>b.babitha1999@gmail.com</t>
  </si>
  <si>
    <t>17091011</t>
  </si>
  <si>
    <t>Boggarapu Sai Divya Sri</t>
  </si>
  <si>
    <t>bdivyasri15@gmail.com</t>
  </si>
  <si>
    <t>17091012</t>
  </si>
  <si>
    <t>Bokka Niharika</t>
  </si>
  <si>
    <t>niharikasportive@gmail.com</t>
  </si>
  <si>
    <t>17091013</t>
  </si>
  <si>
    <t>Bokka Sowjanya</t>
  </si>
  <si>
    <t>sowjanyab43@gmail.com</t>
  </si>
  <si>
    <t>17091014</t>
  </si>
  <si>
    <t>Chadaraboina Sai Sucharitha</t>
  </si>
  <si>
    <t>sucharithasucharitha33333@gmail.com</t>
  </si>
  <si>
    <t>17091015</t>
  </si>
  <si>
    <t xml:space="preserve">Chilukuri Krishna Kirti                 </t>
  </si>
  <si>
    <t>chilukurikirti@gmail.com</t>
  </si>
  <si>
    <t>17091016</t>
  </si>
  <si>
    <t>Chinta Sanjana</t>
  </si>
  <si>
    <t>sanjanasony007@gmail.com</t>
  </si>
  <si>
    <t>17091017</t>
  </si>
  <si>
    <t xml:space="preserve">Chittiboyina Rushikesh                  </t>
  </si>
  <si>
    <t>iamru45@gmail.com</t>
  </si>
  <si>
    <t>17091018</t>
  </si>
  <si>
    <t>Chowduvada Purna Prathyusha</t>
  </si>
  <si>
    <t>pratyusha.ch456@gmail.com</t>
  </si>
  <si>
    <t>17091019</t>
  </si>
  <si>
    <t xml:space="preserve">Dandumenu Bala Satya Sri                </t>
  </si>
  <si>
    <t>satyasri99111@gmail.com</t>
  </si>
  <si>
    <t>17091020</t>
  </si>
  <si>
    <t xml:space="preserve">Dara Lavanya                            </t>
  </si>
  <si>
    <t>dara.lavanya178@gmail.com</t>
  </si>
  <si>
    <t>17091021</t>
  </si>
  <si>
    <t>Dasari Vikash Kumar</t>
  </si>
  <si>
    <t>Vikash.vikash12@gmail.com</t>
  </si>
  <si>
    <t>17091022</t>
  </si>
  <si>
    <t>Dasyam Sowmya</t>
  </si>
  <si>
    <t>gdcbharathi12@gmail.com</t>
  </si>
  <si>
    <t>17091023</t>
  </si>
  <si>
    <t>Deepika Madhira</t>
  </si>
  <si>
    <t>deepikamadhira65@gmail.com</t>
  </si>
  <si>
    <t>17091024</t>
  </si>
  <si>
    <t>Divya Buchi</t>
  </si>
  <si>
    <t>divyabuchi07@gmail.com</t>
  </si>
  <si>
    <t>17091025</t>
  </si>
  <si>
    <t>Guggilla Vasavi Sai priya</t>
  </si>
  <si>
    <t>guggillavasavi@gmail.com</t>
  </si>
  <si>
    <t>17091026</t>
  </si>
  <si>
    <t>Gujju Jaahnavi</t>
  </si>
  <si>
    <t>jaahnavijaanu36@gmail.com</t>
  </si>
  <si>
    <t>17091027</t>
  </si>
  <si>
    <t xml:space="preserve">Gulipalli Anusha                        </t>
  </si>
  <si>
    <t>anushagvr12@gmail.com</t>
  </si>
  <si>
    <t>17091028</t>
  </si>
  <si>
    <t>Gunnam Hema Sri Lakshmi</t>
  </si>
  <si>
    <t>hemasrigunnam@gmail.com</t>
  </si>
  <si>
    <t>17091029</t>
  </si>
  <si>
    <t>Harika Medisetti</t>
  </si>
  <si>
    <t>harikaharry1315@gmail.com</t>
  </si>
  <si>
    <t>17091030</t>
  </si>
  <si>
    <t>Indukuri Himendri</t>
  </si>
  <si>
    <t>himendri.1999@gmail.com</t>
  </si>
  <si>
    <t>17091031</t>
  </si>
  <si>
    <t>Kakada Pravallika</t>
  </si>
  <si>
    <t>pravallika.kbrm98@gmail.com</t>
  </si>
  <si>
    <t>17091032</t>
  </si>
  <si>
    <t>Kalyani Redrouthu</t>
  </si>
  <si>
    <t>redrouthu.kalyani@gmail.com</t>
  </si>
  <si>
    <t>17091033</t>
  </si>
  <si>
    <t>Kamathavarapu Rohitha</t>
  </si>
  <si>
    <t>rohithakamathavarapu123@gmail.com</t>
  </si>
  <si>
    <t>17091034</t>
  </si>
  <si>
    <t>Kambhampati Naga Siva Sai Sanjay Bhargav</t>
  </si>
  <si>
    <t>sanjay8143989786@gmail.com</t>
  </si>
  <si>
    <t>17091035</t>
  </si>
  <si>
    <t>Kandagatla Leela Sai Haritha</t>
  </si>
  <si>
    <t>harithakandagatla11@gmail.com</t>
  </si>
  <si>
    <t>17091036</t>
  </si>
  <si>
    <t>Kanumarla Divya Deepthi</t>
  </si>
  <si>
    <t>kanumarladivya1997@gmail.com</t>
  </si>
  <si>
    <t>17091037</t>
  </si>
  <si>
    <t>Karalapati Shaik Masthan Vali</t>
  </si>
  <si>
    <t>masthanvaliksk@gmail.com</t>
  </si>
  <si>
    <t>17091038</t>
  </si>
  <si>
    <t>Kasani Janaki</t>
  </si>
  <si>
    <t>janaki.kasani@gmail.com</t>
  </si>
  <si>
    <t>17091039</t>
  </si>
  <si>
    <t>Katti Nandini</t>
  </si>
  <si>
    <t>katthinandini@gmail.com</t>
  </si>
  <si>
    <t>17091040</t>
  </si>
  <si>
    <t>Kesavarapu Amrutha Varshini</t>
  </si>
  <si>
    <t>amruthavarshinik99@gmail.com</t>
  </si>
  <si>
    <t>17091041</t>
  </si>
  <si>
    <t>Kolli Sai Rithvik</t>
  </si>
  <si>
    <t>ksairithvik435@gmail.com</t>
  </si>
  <si>
    <t>17091042</t>
  </si>
  <si>
    <t>Kommina Mouna Sahithi</t>
  </si>
  <si>
    <t>mounasahithikommina@gmail.com</t>
  </si>
  <si>
    <t>17091043</t>
  </si>
  <si>
    <t>Konakanchi Bharath Kumar</t>
  </si>
  <si>
    <t>bharathsree4@gmail.com</t>
  </si>
  <si>
    <t>17091044</t>
  </si>
  <si>
    <t>Kondapalli Kalyani</t>
  </si>
  <si>
    <t>kalyanikondapalli675@yahoo.com</t>
  </si>
  <si>
    <t>17091045</t>
  </si>
  <si>
    <t xml:space="preserve">Konkimalla Sai Praneetha                </t>
  </si>
  <si>
    <t>praneethakonkimalla10@gmail.com</t>
  </si>
  <si>
    <t>17091046</t>
  </si>
  <si>
    <t>Kotari Sai Sree</t>
  </si>
  <si>
    <t>saisreek999@gmail.com</t>
  </si>
  <si>
    <t>17091047</t>
  </si>
  <si>
    <t>Kuruganti Amulya Kumari</t>
  </si>
  <si>
    <t>ammulu12824@gmail.com</t>
  </si>
  <si>
    <t>17091048</t>
  </si>
  <si>
    <t>Kutikuppala Sushma Sri</t>
  </si>
  <si>
    <t>sushmasrikutikuppala@gmail.com</t>
  </si>
  <si>
    <t>17091049</t>
  </si>
  <si>
    <t>M Kokila</t>
  </si>
  <si>
    <t>mallichetlakokila01@gmail.com</t>
  </si>
  <si>
    <t>17091050</t>
  </si>
  <si>
    <t>Maddimsetti Harshitha Ramana Priya</t>
  </si>
  <si>
    <t>harshithapriya65@gmail.com</t>
  </si>
  <si>
    <t>17091051</t>
  </si>
  <si>
    <t>Malla Yamini Nikita</t>
  </si>
  <si>
    <t>nikitayamini369@gmail.com</t>
  </si>
  <si>
    <t>17091052</t>
  </si>
  <si>
    <t>Mallampalli Bindu Sri</t>
  </si>
  <si>
    <t>mbs1998@gmail.com</t>
  </si>
  <si>
    <t>17091053</t>
  </si>
  <si>
    <t>Mannam Anusha</t>
  </si>
  <si>
    <t>mannamanusha78574@gmail.com</t>
  </si>
  <si>
    <t>17091054</t>
  </si>
  <si>
    <t xml:space="preserve">Manthineedi Sai Chandana                </t>
  </si>
  <si>
    <t>manthaneetichandana@gmail.com</t>
  </si>
  <si>
    <t>17091055</t>
  </si>
  <si>
    <t>Matta Navya</t>
  </si>
  <si>
    <t>navyanavimatti@gmail.com</t>
  </si>
  <si>
    <t>17091056</t>
  </si>
  <si>
    <t>Megavath Kalpana</t>
  </si>
  <si>
    <t>17091057</t>
  </si>
  <si>
    <t xml:space="preserve">Mohamad Mahaboobunnisa                  </t>
  </si>
  <si>
    <t>17091058</t>
  </si>
  <si>
    <t>Mohammed Gayasuddin</t>
  </si>
  <si>
    <t>sajidmohammed19981@gmail.com</t>
  </si>
  <si>
    <t>17091059</t>
  </si>
  <si>
    <t>Mohammed Neeman ali</t>
  </si>
  <si>
    <t>neemanali77@gmail.com</t>
  </si>
  <si>
    <t>17091060</t>
  </si>
  <si>
    <t>Muddala Lakshmi Lahari</t>
  </si>
  <si>
    <t>lakshmilahari246@gmail.com</t>
  </si>
  <si>
    <t>17091061</t>
  </si>
  <si>
    <t xml:space="preserve">Namballa Charishma Saroj                </t>
  </si>
  <si>
    <t>charishmasaroj2@gmail.com</t>
  </si>
  <si>
    <t>17091062</t>
  </si>
  <si>
    <t>Neti Sesha Surya Brunda</t>
  </si>
  <si>
    <t>brundaneti@gmail.com</t>
  </si>
  <si>
    <t>17091063</t>
  </si>
  <si>
    <t>Paruva Benita</t>
  </si>
  <si>
    <t>paruvubenitha@gmail.com</t>
  </si>
  <si>
    <t>17091064</t>
  </si>
  <si>
    <t>Patsamatla Navya Swarupa</t>
  </si>
  <si>
    <t>Swarupanavya@gmail.com</t>
  </si>
  <si>
    <t>17091065</t>
  </si>
  <si>
    <t xml:space="preserve">Peddiboyina Harshini                    </t>
  </si>
  <si>
    <t>harshinipeddiboyina2000@gmail.com</t>
  </si>
  <si>
    <t>17091066</t>
  </si>
  <si>
    <t>Perugu Vamsi</t>
  </si>
  <si>
    <t>vamsiperugu1998@gmail.com</t>
  </si>
  <si>
    <t>17091067</t>
  </si>
  <si>
    <t>Pidakala Sandhya</t>
  </si>
  <si>
    <t>17091068</t>
  </si>
  <si>
    <t>Pudi Reshma</t>
  </si>
  <si>
    <t>reshmapudi1604@gmail.com</t>
  </si>
  <si>
    <t>17091069</t>
  </si>
  <si>
    <t>Pulusuganti Sudha Rani</t>
  </si>
  <si>
    <t>sudharani.pulusuganti@gmail.com</t>
  </si>
  <si>
    <t>17091070</t>
  </si>
  <si>
    <t>Pusarapu Kusumitha</t>
  </si>
  <si>
    <t>pusarapukusumitha@gmail.com</t>
  </si>
  <si>
    <t>17091071</t>
  </si>
  <si>
    <t xml:space="preserve">Ramba Pavitra                           </t>
  </si>
  <si>
    <t>pavitraramba@gmail.com</t>
  </si>
  <si>
    <t>17091072</t>
  </si>
  <si>
    <t>Ramisetty Naga Abhishek</t>
  </si>
  <si>
    <t>Srirao1670@gmail.com</t>
  </si>
  <si>
    <t>17091073</t>
  </si>
  <si>
    <t>Rebcca Kokkilagadda</t>
  </si>
  <si>
    <t>krebcca1997@gmail.com</t>
  </si>
  <si>
    <t>17091074</t>
  </si>
  <si>
    <t xml:space="preserve">Rudraraju Prudhvi                       </t>
  </si>
  <si>
    <t>prudhvi.1922@gmail.com</t>
  </si>
  <si>
    <t>17091075</t>
  </si>
  <si>
    <t xml:space="preserve">Sagi Navya Sri                          </t>
  </si>
  <si>
    <t>navya.sagi3999@gmail.com</t>
  </si>
  <si>
    <t>17091076</t>
  </si>
  <si>
    <t>Sai Gayathri Priya Narisetty</t>
  </si>
  <si>
    <t>krovvidivivek98@gmail.com</t>
  </si>
  <si>
    <t>17091079</t>
  </si>
  <si>
    <t>Sai Teja Bandi</t>
  </si>
  <si>
    <t>vyshnavirachamalla98@gmail.com</t>
  </si>
  <si>
    <t>17091080</t>
  </si>
  <si>
    <t>Sai Vivek Krovvidi</t>
  </si>
  <si>
    <t>priyanarisetty99@gmail.com</t>
  </si>
  <si>
    <t>17091077</t>
  </si>
  <si>
    <t xml:space="preserve">Sai Vyshnavi  Rachamalla               </t>
  </si>
  <si>
    <t>bandisaimbbs@gmail.com</t>
  </si>
  <si>
    <t>17091078</t>
  </si>
  <si>
    <t>Sangadala Sivaram</t>
  </si>
  <si>
    <t>sivaram.ndd99@gmail.com</t>
  </si>
  <si>
    <t>17091081</t>
  </si>
  <si>
    <t xml:space="preserve">Sasapu Jyothsna                         </t>
  </si>
  <si>
    <t>17091082</t>
  </si>
  <si>
    <t>Sayana Rama Gowthami</t>
  </si>
  <si>
    <t>gowthamisayana99@gmail.com</t>
  </si>
  <si>
    <t>17091083</t>
  </si>
  <si>
    <t xml:space="preserve">Shreyansh Kumar Jain                    </t>
  </si>
  <si>
    <t>17091084</t>
  </si>
  <si>
    <t xml:space="preserve">Siri Chandana Korlepara                </t>
  </si>
  <si>
    <t>onlysirichandana@gmail.com</t>
  </si>
  <si>
    <t>17091085</t>
  </si>
  <si>
    <t>Smritti Jaiswal</t>
  </si>
  <si>
    <t>msc_alloys@yahoo.com</t>
  </si>
  <si>
    <t>17091086</t>
  </si>
  <si>
    <t xml:space="preserve">Tamanampudi Lakshmi Manjusha            </t>
  </si>
  <si>
    <t>manjushareddy01@gmail.com</t>
  </si>
  <si>
    <t>17091087</t>
  </si>
  <si>
    <t xml:space="preserve">Tejaswini Santhoshi Bandaru             </t>
  </si>
  <si>
    <t>tejaswinibandaru47@gmail.com</t>
  </si>
  <si>
    <t>17091088</t>
  </si>
  <si>
    <t xml:space="preserve">Tirumala Naga Devi Padmini              </t>
  </si>
  <si>
    <t>Padmini_1@icloud.com</t>
  </si>
  <si>
    <t>17091089</t>
  </si>
  <si>
    <t>Tompala Omkar</t>
  </si>
  <si>
    <t>Omkartompala12@gmail.com</t>
  </si>
  <si>
    <t>17091090</t>
  </si>
  <si>
    <t xml:space="preserve">Valli Vaishnavi Cheera                  </t>
  </si>
  <si>
    <t>vaishurockz2000@gmail.com</t>
  </si>
  <si>
    <t>17091091</t>
  </si>
  <si>
    <t>Vanapalli Tejaswi</t>
  </si>
  <si>
    <t>tejaswivanapalli9@gmail.com</t>
  </si>
  <si>
    <t>17091092</t>
  </si>
  <si>
    <t>Vasavi Sai Duvvada</t>
  </si>
  <si>
    <t>vasavi98.snm@gmail.com</t>
  </si>
  <si>
    <t>17091093</t>
  </si>
  <si>
    <t>Velagala Surekha</t>
  </si>
  <si>
    <t>surekhareddy0398@gmail.com</t>
  </si>
  <si>
    <t>17091094</t>
  </si>
  <si>
    <t>Vundavalli Yasaswini Vignan</t>
  </si>
  <si>
    <t>vundavalliyasaswinivignan@gmail.com</t>
  </si>
  <si>
    <t>17091095</t>
  </si>
  <si>
    <t>Yashmitha Rongala</t>
  </si>
  <si>
    <t>yashmitharongala@gmail.com</t>
  </si>
  <si>
    <t>17091096</t>
  </si>
  <si>
    <t>Yaswanth Kumar Daranala</t>
  </si>
  <si>
    <t>yaswanthawesome99@gmail.com</t>
  </si>
  <si>
    <t>17091097</t>
  </si>
  <si>
    <t>Yenumula Reshmashrre</t>
  </si>
  <si>
    <t>17091098</t>
  </si>
  <si>
    <t>Zampani Susitha</t>
  </si>
  <si>
    <t>susithaalfred4846@gmail.com</t>
  </si>
  <si>
    <t>17091099</t>
  </si>
  <si>
    <t>Aheen Syed</t>
  </si>
  <si>
    <t>syedaheen28@gmail.com</t>
  </si>
  <si>
    <t>Ambati Hema V V Satya Durga Sreemani</t>
  </si>
  <si>
    <t>hemasriambati@gmail.com</t>
  </si>
  <si>
    <t>Ambati Sai Naga Madhuri</t>
  </si>
  <si>
    <t>imadhuri654@gmail.com</t>
  </si>
  <si>
    <t>Ammisetti Lakshmi Sravanthi</t>
  </si>
  <si>
    <t>Sravs.hjp@gmail.com</t>
  </si>
  <si>
    <t>Anupindi Meenakshi</t>
  </si>
  <si>
    <t>meenuraji1999@gmail.com</t>
  </si>
  <si>
    <t>Avvaru Sai Likhita</t>
  </si>
  <si>
    <t>likhi4likhita@gmail.com</t>
  </si>
  <si>
    <t>Baddey Poornima Prasanna Lakshmi</t>
  </si>
  <si>
    <t>poornima.plb1997@gmail.com</t>
  </si>
  <si>
    <t>Badina Sowmya</t>
  </si>
  <si>
    <t>bsowmya598@gmail.com</t>
  </si>
  <si>
    <t>Bandi Suma</t>
  </si>
  <si>
    <t>bsuma2866@gmail.com</t>
  </si>
  <si>
    <t>Bathina Eswari Harika</t>
  </si>
  <si>
    <t>harika.bathina20@gmail.com</t>
  </si>
  <si>
    <t>Bavirisetty Srihitha</t>
  </si>
  <si>
    <t>srihithabavirisetty@gmail.com</t>
  </si>
  <si>
    <t>Bhupathi Sai Greeshma</t>
  </si>
  <si>
    <t>ammubhupathi3@gmail.com</t>
  </si>
  <si>
    <t>Boda Alice Percy</t>
  </si>
  <si>
    <t>apercy1997@gmail.com</t>
  </si>
  <si>
    <t>Bonthu Vamsi</t>
  </si>
  <si>
    <t>bvamsi757@gmail.com</t>
  </si>
  <si>
    <t>Burgula Sonika</t>
  </si>
  <si>
    <t>sonikasekhar0709@gmail.com</t>
  </si>
  <si>
    <t>Chakkapalli Surya Sai Raga Mounika</t>
  </si>
  <si>
    <t>chekkapallimounika@gmail.com</t>
  </si>
  <si>
    <t>Chapa Sai Venkata Supraja</t>
  </si>
  <si>
    <t>chsvsupraja@gmail.com</t>
  </si>
  <si>
    <t>Charishma Konathala</t>
  </si>
  <si>
    <t>konathalacherry@gmail.com</t>
  </si>
  <si>
    <t>Chebrolu Sri Gayathri</t>
  </si>
  <si>
    <t>gayathrichebrolu9@gmail.com</t>
  </si>
  <si>
    <t>Checka Mounika</t>
  </si>
  <si>
    <t>Checkamounika@gmail.com</t>
  </si>
  <si>
    <t>Chedupudi Abhishek</t>
  </si>
  <si>
    <t>aabhi7691@gmail.com</t>
  </si>
  <si>
    <t>Chigurupati Nuthan Sundar Swarup</t>
  </si>
  <si>
    <t>nuthanchigurupati3@gmail.com</t>
  </si>
  <si>
    <t>Chittiprolu Uma Shalini</t>
  </si>
  <si>
    <t>Shalushanu098@gmail.com</t>
  </si>
  <si>
    <t>Chodi Pavani</t>
  </si>
  <si>
    <t>chodipavani@gmail.com</t>
  </si>
  <si>
    <t>Chundru Surekha</t>
  </si>
  <si>
    <t>Chsurekha999@gmail.com</t>
  </si>
  <si>
    <t>Devi Aishwarya Maganti</t>
  </si>
  <si>
    <t>aishwarya99maganti@gmail.com</t>
  </si>
  <si>
    <t>Dintakurthi Sai Aishwarya</t>
  </si>
  <si>
    <t>ishdin319@gmail.com</t>
  </si>
  <si>
    <t>Gada Chinnari</t>
  </si>
  <si>
    <t>gadachinnari@gmail.com</t>
  </si>
  <si>
    <t>Gandi Vyshnavi Durga</t>
  </si>
  <si>
    <t>vyshnavigandi1@gmail.com</t>
  </si>
  <si>
    <t>Gathada Sridevi Siva Prasuna</t>
  </si>
  <si>
    <t>sivaprasuna17@gmail.com</t>
  </si>
  <si>
    <t>Ghanta Rangaraj kumar</t>
  </si>
  <si>
    <t>ghantarangaraj@gmail.com</t>
  </si>
  <si>
    <t>Gnana Keerthana Bolla</t>
  </si>
  <si>
    <t>bollagnanakeerthana@gmail.com</t>
  </si>
  <si>
    <t>Godavarthi Yasaswini Sai Srujana</t>
  </si>
  <si>
    <t>godavarthisrujana42@gmail.com</t>
  </si>
  <si>
    <t>Golapala Naga Aishwarya</t>
  </si>
  <si>
    <t>aishwaryagolapala@gmail.com</t>
  </si>
  <si>
    <t>Gonnuru Parvathi Mani Pravallika</t>
  </si>
  <si>
    <t>gpvparvathi@gmail.com</t>
  </si>
  <si>
    <t>Gontla Devi Saranya</t>
  </si>
  <si>
    <t>saranya1999saru@gmail.com</t>
  </si>
  <si>
    <t>Gorre Sravana Sandhya Jyothi</t>
  </si>
  <si>
    <t>sravanasandhya55555@gmail.com</t>
  </si>
  <si>
    <t>Gottipalli Lavanya</t>
  </si>
  <si>
    <t>lavanya6381@gmail.com</t>
  </si>
  <si>
    <t>Gundabattina Madhu babu</t>
  </si>
  <si>
    <t>gseshanjana@gmail.com</t>
  </si>
  <si>
    <t>Grandhi Seshanjana</t>
  </si>
  <si>
    <t>lavs@gmail.com</t>
  </si>
  <si>
    <t>Guntupalli Vennela Sri</t>
  </si>
  <si>
    <t>guntupallivennela@gmail.com</t>
  </si>
  <si>
    <t>Kalyanam Sai Jagadeswary</t>
  </si>
  <si>
    <t>jagadeswarykalyanam123@gmail.com</t>
  </si>
  <si>
    <t>Kancherla Prathyusha</t>
  </si>
  <si>
    <t>prathyushakancherla1999@gmail.com</t>
  </si>
  <si>
    <t>Kandagadla Venkata Susmitha</t>
  </si>
  <si>
    <t>susmithavk998@gmail.com</t>
  </si>
  <si>
    <t>Kandikatla Hepsiba</t>
  </si>
  <si>
    <t>hepsibakk23@gmail.com</t>
  </si>
  <si>
    <t>Kappaganthula Gowthami Sai Pravallika</t>
  </si>
  <si>
    <t>kgspravallika@gmail.com</t>
  </si>
  <si>
    <t>Karri Kiriti Sai Reddy</t>
  </si>
  <si>
    <t>karrikiriti077@gmail.com</t>
  </si>
  <si>
    <t>Karri Sai Sri Ganesh Pavan Kumar</t>
  </si>
  <si>
    <t>ganeshpavankumar.pk@gmail.com</t>
  </si>
  <si>
    <t>Katari Shivani</t>
  </si>
  <si>
    <t>shivanikatari@gmail.com</t>
  </si>
  <si>
    <t>Kattula Shamili</t>
  </si>
  <si>
    <t>shamilikattula2811@gmail.com</t>
  </si>
  <si>
    <t xml:space="preserve"> Kodisi Lalitha</t>
  </si>
  <si>
    <t>lalithashivanya@gmail.com</t>
  </si>
  <si>
    <t>Komanduru Mabel Shekinah Rose</t>
  </si>
  <si>
    <t>mabelsrose@gmail.com</t>
  </si>
  <si>
    <t>Koppati Sreenu</t>
  </si>
  <si>
    <t>koppatisreenu@gmail.com</t>
  </si>
  <si>
    <t>Kotagiri Rohitha</t>
  </si>
  <si>
    <t>rohitha2499@gmail.com</t>
  </si>
  <si>
    <t>Kotikalapudi Sai Tejaswini</t>
  </si>
  <si>
    <t>tejukotikalapudi@gmail.com</t>
  </si>
  <si>
    <t>Kovuru Renusri</t>
  </si>
  <si>
    <t>kovururenusri1023@gmail.com</t>
  </si>
  <si>
    <t>Kunkati Mounika</t>
  </si>
  <si>
    <t>kunkatimounika1997@gmail.com</t>
  </si>
  <si>
    <t>M Pavani Naga Sai Durgabhavani</t>
  </si>
  <si>
    <t>pavanimedicharla@gmail.com</t>
  </si>
  <si>
    <t>Madala Nikitha</t>
  </si>
  <si>
    <t>nikkireads97@gmail.com</t>
  </si>
  <si>
    <t>Marothi Sridevi</t>
  </si>
  <si>
    <t>sridevimarothivdc@gmail.com</t>
  </si>
  <si>
    <t>Mavuri Renuka Surya Kumari</t>
  </si>
  <si>
    <t>Renumavuri1432@gmail.com</t>
  </si>
  <si>
    <t>Menni Sai Sreeja</t>
  </si>
  <si>
    <t>mennisaisreeja0802@gmail.com</t>
  </si>
  <si>
    <t>Mohammed Mahboobunnisa</t>
  </si>
  <si>
    <t>mdshiba8069@gmail.com</t>
  </si>
  <si>
    <t>Nagarikanti Hemanth Kumar</t>
  </si>
  <si>
    <t>hemanthnagarikanti@gmail.com</t>
  </si>
  <si>
    <t>Nallamothu Naga Praveen</t>
  </si>
  <si>
    <t>Praveennallamothu98@gmail.com</t>
  </si>
  <si>
    <t>Nandina Navya Haritha</t>
  </si>
  <si>
    <t>nandinanavyaharitha@gmail.com</t>
  </si>
  <si>
    <t>Nekkadapu Tulasi Priya</t>
  </si>
  <si>
    <t>nekkadapu.tulasi98@gmail.com</t>
  </si>
  <si>
    <t>Pappu Sai Krishna</t>
  </si>
  <si>
    <t>kannakrishna4@gmail.com</t>
  </si>
  <si>
    <t>Penmetsa Aishwarya</t>
  </si>
  <si>
    <t>aishwarya120340@gmail.com</t>
  </si>
  <si>
    <t>Pentapalli Prasanthi</t>
  </si>
  <si>
    <t>prasanthi.teja@gmail.com</t>
  </si>
  <si>
    <t>Peyyala Naga Khyathi</t>
  </si>
  <si>
    <t>khyathikhyathi09@gmail.com</t>
  </si>
  <si>
    <t>Ponnapati Koteswari</t>
  </si>
  <si>
    <t>koteswariponnapati@gmail.com</t>
  </si>
  <si>
    <t>Puppala Swathi Kiranmai</t>
  </si>
  <si>
    <t>swathikiranmai22@gmail.com</t>
  </si>
  <si>
    <t>Pusam Varalakshmi Sravani</t>
  </si>
  <si>
    <t>pusamvlsravani@gmail.com</t>
  </si>
  <si>
    <t>Pyla Bhavani</t>
  </si>
  <si>
    <t>bhavanipyla1@gmail.com</t>
  </si>
  <si>
    <t>Ramayanam S S D Naga Ramya</t>
  </si>
  <si>
    <t>rssdnramya@gmail.com</t>
  </si>
  <si>
    <t>Sai Neharika Vasamsetty</t>
  </si>
  <si>
    <t>neehas1311@gmail.com</t>
  </si>
  <si>
    <t>Saladi Mahathi Kanthi Sai Sree</t>
  </si>
  <si>
    <t>saisreesaladi@gmail.com</t>
  </si>
  <si>
    <t>Sheba Rani Katikala</t>
  </si>
  <si>
    <t>shebakatikala12@gmail.com</t>
  </si>
  <si>
    <t>Singavarapu Hepsi Haritha</t>
  </si>
  <si>
    <t>shharitha05@gmail.com</t>
  </si>
  <si>
    <t>Srishti Kanak</t>
  </si>
  <si>
    <t>jolly4al@gmail.com</t>
  </si>
  <si>
    <t>Subudhi Sowjanya</t>
  </si>
  <si>
    <t>Sowjimanu2225@gmail.com</t>
  </si>
  <si>
    <t>Tanniru Sankar</t>
  </si>
  <si>
    <t>sankercellu@gmail.com</t>
  </si>
  <si>
    <t>Telagareddy Lakshmi Satyasree</t>
  </si>
  <si>
    <t>satyasrismiley@gmail.com</t>
  </si>
  <si>
    <t>Thadi Sai Vineet Kumar</t>
  </si>
  <si>
    <t>vineethstar95@gmail.com</t>
  </si>
  <si>
    <t>Thalluri Navyasri</t>
  </si>
  <si>
    <t>navyasri916@gmail.com</t>
  </si>
  <si>
    <t>Thanala Bala Sri</t>
  </si>
  <si>
    <t>Balasriarora@gmail.com</t>
  </si>
  <si>
    <t>Thatavarthi Lakshmi Venkata Chandrika</t>
  </si>
  <si>
    <t>chandrikachandrika0i@gmail.com</t>
  </si>
  <si>
    <t>Vanapamala Gnana Kusumanjali</t>
  </si>
  <si>
    <t>gnanakusumanajali@gmail.com</t>
  </si>
  <si>
    <t>Vannemreddy Haritej</t>
  </si>
  <si>
    <t>haritejvannemreddy@gmail.com</t>
  </si>
  <si>
    <t>Villa sai Srujana</t>
  </si>
  <si>
    <t>saisrujanavilla7@gmail.com</t>
  </si>
  <si>
    <t>Vobilineni Vinathi Sai Subhanika</t>
  </si>
  <si>
    <t>vinsasv@gmail.com</t>
  </si>
  <si>
    <t>Yalla Sita</t>
  </si>
  <si>
    <t>sitayalla24@gmail.com</t>
  </si>
  <si>
    <t>Yarra Sai Prathyusha</t>
  </si>
  <si>
    <t>prathyushaybds@gmail.com</t>
  </si>
  <si>
    <t>Yasaswi Monalisa Reddy Gudibandi</t>
  </si>
  <si>
    <t>monalisagy98@gmail.com</t>
  </si>
  <si>
    <t>Addepalli Anuhya</t>
  </si>
  <si>
    <t> OC</t>
  </si>
  <si>
    <t>anuhyaaddepalli123@gmail.com</t>
  </si>
  <si>
    <t>Akhilaraj Mudunuri</t>
  </si>
  <si>
    <t>akhilaraj096@gmail.com</t>
  </si>
  <si>
    <t>Akula Sri Lakshmi</t>
  </si>
  <si>
    <t>srilakshmiakula111@gmail.com</t>
  </si>
  <si>
    <t>Alluri Madhuri</t>
  </si>
  <si>
    <t>madhurialluri393@gmail.com</t>
  </si>
  <si>
    <t>Althi Anand</t>
  </si>
  <si>
    <t> BC-D</t>
  </si>
  <si>
    <t>anandu.alt@gmail.com</t>
  </si>
  <si>
    <t>Amaradri Sravya</t>
  </si>
  <si>
    <t>amaradrisravya9@gmail.com</t>
  </si>
  <si>
    <t>Amarapu Kaladhar</t>
  </si>
  <si>
    <t>Kaladhar770@gmail.com</t>
  </si>
  <si>
    <t>Ambati Sathvika</t>
  </si>
  <si>
    <t> SC</t>
  </si>
  <si>
    <t>sathvikaambati@gmail.com</t>
  </si>
  <si>
    <t>Amudala Ratna Shree Nikhila</t>
  </si>
  <si>
    <t>nikhilaamudala@gmail.com</t>
  </si>
  <si>
    <t>Anugu Nagasree</t>
  </si>
  <si>
    <t>anugu.nagasree@gmail.com</t>
  </si>
  <si>
    <t>Avina Arjampudi</t>
  </si>
  <si>
    <t>avina.arjampudi@gmail.com</t>
  </si>
  <si>
    <t>B.Lekhya</t>
  </si>
  <si>
    <t>lekya99@gmail.com</t>
  </si>
  <si>
    <t>Barli Dineetha</t>
  </si>
  <si>
    <t> BC-A</t>
  </si>
  <si>
    <t>dineethabarli3@gmail.com</t>
  </si>
  <si>
    <t>Bhima Nikhila</t>
  </si>
  <si>
    <t>nikhilab4@gmail.com</t>
  </si>
  <si>
    <t>Bhuvanagiri Prithviraj</t>
  </si>
  <si>
    <t> BC-B</t>
  </si>
  <si>
    <t>bhuvanagiriprithviraj@gmail.com</t>
  </si>
  <si>
    <t>Bobbadi Tapaswini Rama Satya sree</t>
  </si>
  <si>
    <t>sreeram3@gmail.com</t>
  </si>
  <si>
    <t>Bollina Gayathri</t>
  </si>
  <si>
    <t>gayathribollina17@gmail.com</t>
  </si>
  <si>
    <t>Bonu Sai Kiran</t>
  </si>
  <si>
    <t>bsaikiran9999@gmail.com</t>
  </si>
  <si>
    <t>Chidipilli Brunda</t>
  </si>
  <si>
    <t>brubrunda250@gmail.com</t>
  </si>
  <si>
    <t>Chinnam Sri Padma Swethani</t>
  </si>
  <si>
    <t>chinnam.swethani@gmail.com</t>
  </si>
  <si>
    <t>Chinta Madhuri</t>
  </si>
  <si>
    <t>madhuri.chenta@gmail.com</t>
  </si>
  <si>
    <t>Dandi Sanjana Siromani</t>
  </si>
  <si>
    <t>sanjana.preethi24@gmail.com</t>
  </si>
  <si>
    <t>Deepthi Kumari Ravulapati</t>
  </si>
  <si>
    <t>dheepthi,ravulapati@gmail.com</t>
  </si>
  <si>
    <t>Desavath Anjaneya Naik</t>
  </si>
  <si>
    <t> ST</t>
  </si>
  <si>
    <t>desavathanjaneyanaik24@gmail.com</t>
  </si>
  <si>
    <t>Devupalli Ramana Kumar Patnaik</t>
  </si>
  <si>
    <t>raghuhoney04@gmail.com</t>
  </si>
  <si>
    <t>Dharavath Tejaswi</t>
  </si>
  <si>
    <t>Donkada kalyan kumar Patnaik</t>
  </si>
  <si>
    <t>kalyankumar.donkada@gmail.com</t>
  </si>
  <si>
    <t>Duggirala Yamuna</t>
  </si>
  <si>
    <t>yamuna.duggirala@gmail.com</t>
  </si>
  <si>
    <t>Duvva Satya Sowmya</t>
  </si>
  <si>
    <t>sowmyaduvva@gmail.com</t>
  </si>
  <si>
    <t>Earla Pranava</t>
  </si>
  <si>
    <t>pranavaearla@gmail.com</t>
  </si>
  <si>
    <t>Fatima Farheen</t>
  </si>
  <si>
    <t> BC-E</t>
  </si>
  <si>
    <t>fatimafarheen944@gmail.com</t>
  </si>
  <si>
    <t>Gangavarapu Jahnavi</t>
  </si>
  <si>
    <t>vennelachowdary98@gmail.com</t>
  </si>
  <si>
    <t>Gannabathula Lakshmi Nandita</t>
  </si>
  <si>
    <t>nandita.gannabathula@gmail.com</t>
  </si>
  <si>
    <t>Ganta Devi Ratna Deepika</t>
  </si>
  <si>
    <t>g.deepu2342gmail.com</t>
  </si>
  <si>
    <t>Gopisetty Surya Sai Priyanka</t>
  </si>
  <si>
    <t>priyankagopisetty32@gmail.com</t>
  </si>
  <si>
    <t>Gottumukkala Neeraja</t>
  </si>
  <si>
    <t>gottumukkalaneeraja6@gmail.com</t>
  </si>
  <si>
    <t>Guddanti Vasavi</t>
  </si>
  <si>
    <t>felicityvasavi@gmail.com</t>
  </si>
  <si>
    <t>Gummadi Prathyusha</t>
  </si>
  <si>
    <t>pratyushagummadi8@gmail.com</t>
  </si>
  <si>
    <t>Guthula Sri Harshini Devi</t>
  </si>
  <si>
    <t>harshini.cool1411@gmail.com</t>
  </si>
  <si>
    <t>Jaladi Shalsheya</t>
  </si>
  <si>
    <t>shalsheyajaladi@gmail.com</t>
  </si>
  <si>
    <t>Jonnapalli Sai Sirisha</t>
  </si>
  <si>
    <t>Kalidindi Anusha</t>
  </si>
  <si>
    <t>anu222333@gmail.com</t>
  </si>
  <si>
    <t>Kandukuri Venkata Lakshmi</t>
  </si>
  <si>
    <t>kandukuri.vijaya123@gmail.com</t>
  </si>
  <si>
    <t>Kanumuri Teja Sree</t>
  </si>
  <si>
    <t>manikanumuri395@gmail.com</t>
  </si>
  <si>
    <t>Karimsetty Harshitha</t>
  </si>
  <si>
    <t>harshita.karimsetty@gmail.com</t>
  </si>
  <si>
    <t>Karri Jnaneswari</t>
  </si>
  <si>
    <t>jnaneswarikarri66@gmail.com</t>
  </si>
  <si>
    <t>Kavuri Venkata Indu Jahnavi</t>
  </si>
  <si>
    <t>jahnaviindu22@gmail.com</t>
  </si>
  <si>
    <t>Kethineedi Pranathi</t>
  </si>
  <si>
    <t>pranathi.sai2@gmail.com</t>
  </si>
  <si>
    <t>Kinjarapu Mounika</t>
  </si>
  <si>
    <t>kinjarapumounika123@gmail.com</t>
  </si>
  <si>
    <t>Kiranmai Ganta</t>
  </si>
  <si>
    <t>kiranmaiganta96@gmail.com</t>
  </si>
  <si>
    <t>Kodamanchili Moushmi</t>
  </si>
  <si>
    <t> BC-C</t>
  </si>
  <si>
    <t>moushmi.kodamanchili@gmail.com</t>
  </si>
  <si>
    <t>Kothapalli Geethika</t>
  </si>
  <si>
    <t>kgeethika97@gmail.com</t>
  </si>
  <si>
    <t>Kotra Shivani</t>
  </si>
  <si>
    <t>kotrashivani@gmail.com</t>
  </si>
  <si>
    <t>Lagadapati Sri Charitha</t>
  </si>
  <si>
    <t>sricharithalagadapati2gmail.com</t>
  </si>
  <si>
    <t xml:space="preserve">Lokam Janeswari </t>
  </si>
  <si>
    <t>lokamjaneswari97@gmail.com</t>
  </si>
  <si>
    <t>Mamidi Kalyanraj</t>
  </si>
  <si>
    <t>kalyan56488@gmail.com</t>
  </si>
  <si>
    <t>Marampudi Suvarna Suni</t>
  </si>
  <si>
    <t>suvarnasuni77@gmail.com</t>
  </si>
  <si>
    <t>Mayakuntla Gnana Sruthi</t>
  </si>
  <si>
    <t>shrutimayakuntla@gmail.com</t>
  </si>
  <si>
    <t>Meka Giridhara Srikanth</t>
  </si>
  <si>
    <t>gsrikanthmeka@gmail.com</t>
  </si>
  <si>
    <t>Mogadati Indu Priya</t>
  </si>
  <si>
    <t>mogadatindu@gmail.com</t>
  </si>
  <si>
    <t>Mohammad Tashmeem</t>
  </si>
  <si>
    <t>tashi.0610@gmail.com</t>
  </si>
  <si>
    <t>Mokkarala Sai Lakshmi Thushara</t>
  </si>
  <si>
    <t>thusharamokkarala27@gmail.com</t>
  </si>
  <si>
    <t>Mondi Veera Venkata Devi Reshma</t>
  </si>
  <si>
    <t>mdevireshma@gmail.com</t>
  </si>
  <si>
    <t>Mummidi Veda Samhitha</t>
  </si>
  <si>
    <t>samianki16@gmail.com</t>
  </si>
  <si>
    <t>Mummidivarapu Sai Sravya</t>
  </si>
  <si>
    <t>msai1997@gmail.com</t>
  </si>
  <si>
    <t>Nallamilli Prasanthi</t>
  </si>
  <si>
    <t>n.siri3795@gmail.com</t>
  </si>
  <si>
    <t>Nama Sandeep</t>
  </si>
  <si>
    <t>nama.sandeepkmm@gmail.com</t>
  </si>
  <si>
    <t>Narina Venkata Akhila</t>
  </si>
  <si>
    <t>narinasrka@gmail.com</t>
  </si>
  <si>
    <t>Nuni Sri Lakshmi Kasturi</t>
  </si>
  <si>
    <t>saikasturi777@gmail.com</t>
  </si>
  <si>
    <t>Pachipulusu Tejaswini</t>
  </si>
  <si>
    <t>tejaswinipachipulusu@gmail.com</t>
  </si>
  <si>
    <t>Palakurthi Sowjanya Lakshmi</t>
  </si>
  <si>
    <t>sowjanyapalakurthi@gmail.com</t>
  </si>
  <si>
    <t>Pathiwada Saajani</t>
  </si>
  <si>
    <t>saajani.pathiwada@gmail.com</t>
  </si>
  <si>
    <t>Pendyala Neelima</t>
  </si>
  <si>
    <t>pendyalaneelima456@gmail.com</t>
  </si>
  <si>
    <t>Penmetsa Sravana Sandhya</t>
  </si>
  <si>
    <t>sravanasandhyapenmetsa@gmail.com</t>
  </si>
  <si>
    <t>Pericharla Akhila</t>
  </si>
  <si>
    <t>akhipericharla96@gmail.com</t>
  </si>
  <si>
    <t>Poka Harshini Ramya</t>
  </si>
  <si>
    <t>pokaharshiniramya@gmail.com</t>
  </si>
  <si>
    <t>Ponnekanti Harshini</t>
  </si>
  <si>
    <t>harshinichowdary1213@gmail.com</t>
  </si>
  <si>
    <t>Prattipati Naveen Kumar</t>
  </si>
  <si>
    <t>naveenkumarprathipati077@gmail.com</t>
  </si>
  <si>
    <t>Rayaprolu Sai Sravanthi</t>
  </si>
  <si>
    <t>sravanthirayaprolu@gmail.com</t>
  </si>
  <si>
    <t>Rayudu Sanjana</t>
  </si>
  <si>
    <t>sanjanarayudu@gmail.com</t>
  </si>
  <si>
    <t>Reddy Moulika</t>
  </si>
  <si>
    <t>moulika1234@gmail.com</t>
  </si>
  <si>
    <t>Saladi Veera Chaitanya Naidu</t>
  </si>
  <si>
    <t>chaitanyanaidu60@gmail.com</t>
  </si>
  <si>
    <t>Sarvasiddi Tejaswini</t>
  </si>
  <si>
    <t>tejuus9@gmail.com</t>
  </si>
  <si>
    <t>Shahenaz</t>
  </si>
  <si>
    <t>shannu97@gmail.com</t>
  </si>
  <si>
    <t>Simhadri Suguna</t>
  </si>
  <si>
    <t>meetsuguna19@gmail.com</t>
  </si>
  <si>
    <t>Sista Sri Lalitha Pravallika</t>
  </si>
  <si>
    <t>slpsista8@gmail.com</t>
  </si>
  <si>
    <t>Supriya Padmanabham</t>
  </si>
  <si>
    <t>supriyagauara@gmail.com</t>
  </si>
  <si>
    <t>Surla Monica</t>
  </si>
  <si>
    <t> BCD-A</t>
  </si>
  <si>
    <t>munni4343@gmail.com</t>
  </si>
  <si>
    <t>Suryateja Kolleboina</t>
  </si>
  <si>
    <t>K.suryateja332@gmail.com</t>
  </si>
  <si>
    <t>Talapati Santhosh Kumar</t>
  </si>
  <si>
    <t>santhoshmj1729@gmail.com</t>
  </si>
  <si>
    <t>Tanneeru Niharika</t>
  </si>
  <si>
    <t>niha.tanneeru9989@gmail.com</t>
  </si>
  <si>
    <t>Thota Evangel Swarna Latha</t>
  </si>
  <si>
    <t>swarna6161@gmail.com</t>
  </si>
  <si>
    <t>Thummapudi Naveena</t>
  </si>
  <si>
    <t>naveenathummapudi@gmail.com</t>
  </si>
  <si>
    <t>Toleti Satyasri</t>
  </si>
  <si>
    <t>toleisatyasri@gmail.com</t>
  </si>
  <si>
    <t>Varanasi Venkata Sai Vamsi Krishna</t>
  </si>
  <si>
    <t>vvkrishna@gmail.com</t>
  </si>
  <si>
    <t>Varanasi Vyshnavi</t>
  </si>
  <si>
    <t>vvyshnavi97@gmail.com</t>
  </si>
  <si>
    <t xml:space="preserve">Veeramachaneni Kavya Sri </t>
  </si>
  <si>
    <t>kavyasri4644@gmail.com</t>
  </si>
  <si>
    <t>Vejju Vasanthi</t>
  </si>
  <si>
    <t>sweetylullu5@gmail.com</t>
  </si>
  <si>
    <t>Yechuri Raviteja</t>
  </si>
  <si>
    <t>ravitejachowdary01234@gmail.com</t>
  </si>
  <si>
    <t>Abothula Sandhya Sree</t>
  </si>
  <si>
    <t>sandhyasreeabothula@gmail.com</t>
  </si>
  <si>
    <t>Arogya Ratna Gummadi</t>
  </si>
  <si>
    <t>ratna8gummadi@gmail.com</t>
  </si>
  <si>
    <t>Avuthu Likitha</t>
  </si>
  <si>
    <t>likithaavuthu360@gmail.com</t>
  </si>
  <si>
    <t>Bandaru Samhitha</t>
  </si>
  <si>
    <t>smhthbandaru@gmail.com</t>
  </si>
  <si>
    <t xml:space="preserve">Bheemavarapu Naveen Kumar Reddy     </t>
  </si>
  <si>
    <t>reddynaveen826@gmail.com</t>
  </si>
  <si>
    <t xml:space="preserve">Bheesetti Maheswari                 </t>
  </si>
  <si>
    <t>maheswaribheesetti@gmail.com</t>
  </si>
  <si>
    <t>Bhupathiraju Manasa Venkata Ramana Keerthi</t>
  </si>
  <si>
    <t>keerthi.bhupathiraju96@gmail.com</t>
  </si>
  <si>
    <t>BNKMRS Manishaa</t>
  </si>
  <si>
    <t>manishaabondada97@gmail.com</t>
  </si>
  <si>
    <t>Bodavula Snehaja</t>
  </si>
  <si>
    <t>Bokka Rochana Prabha</t>
  </si>
  <si>
    <t>rochana367@gmail.com</t>
  </si>
  <si>
    <t xml:space="preserve">Boorela Kalyani                     </t>
  </si>
  <si>
    <t>kalyaniboorela7@gmail.com</t>
  </si>
  <si>
    <t xml:space="preserve">Borra Manikanta Pravallika          </t>
  </si>
  <si>
    <t>Chebrolu Reshma Sri</t>
  </si>
  <si>
    <t>reshmasrich@gmail.com</t>
  </si>
  <si>
    <t>Chikkam Satya Durga Sri Sai Vikashini</t>
  </si>
  <si>
    <t>vikasinichikkam@gmail.com</t>
  </si>
  <si>
    <t>Chinta Sravani</t>
  </si>
  <si>
    <t>Chinta Travallika</t>
  </si>
  <si>
    <t>travallikachinta12@gmail.com</t>
  </si>
  <si>
    <t xml:space="preserve">Chukka Kavya                        </t>
  </si>
  <si>
    <t>kavyachukka96@gmail.com</t>
  </si>
  <si>
    <t>Dangeti Surya Bhavani</t>
  </si>
  <si>
    <t>pallisbmanibala0@gmail.com</t>
  </si>
  <si>
    <t xml:space="preserve">Dara Abhilash                       </t>
  </si>
  <si>
    <t>abhilash.dara99@gmail.com</t>
  </si>
  <si>
    <t xml:space="preserve">Devulapalli Sai Venkata Sastry      </t>
  </si>
  <si>
    <t>svsdevulapalli.edu@gmail.com</t>
  </si>
  <si>
    <t xml:space="preserve">Durubesula Krishna Veni             </t>
  </si>
  <si>
    <t>durubesulak@gmail.com</t>
  </si>
  <si>
    <t>Dwarampudi Suresh Kumar Reddy</t>
  </si>
  <si>
    <t>94949 01081</t>
  </si>
  <si>
    <t>Gaddala Kavya Sri</t>
  </si>
  <si>
    <t xml:space="preserve">Gandharapu Satya Bhagya Sri         </t>
  </si>
  <si>
    <t>bhagis444@gmail.com</t>
  </si>
  <si>
    <t>Ghanta Ramakrishna Naga Venkata Subba Rao</t>
  </si>
  <si>
    <t>subbu19@gmail.com</t>
  </si>
  <si>
    <t>Gogineni Gowtham</t>
  </si>
  <si>
    <t>goginenigowtam96@gmail.com</t>
  </si>
  <si>
    <t>Gorripati Jahnavipurna</t>
  </si>
  <si>
    <t>jahnavi.jan6@gmail.com</t>
  </si>
  <si>
    <t>Gudavalli Mary Anusha</t>
  </si>
  <si>
    <t>Anushacutiellina15@icloud.com</t>
  </si>
  <si>
    <t>Illa Lakshmi Sri Mani Mala</t>
  </si>
  <si>
    <t>manimalasri999@gmail.com</t>
  </si>
  <si>
    <t>Kallepalli Meghana</t>
  </si>
  <si>
    <t>meghanavarma2577@gmail.com</t>
  </si>
  <si>
    <t xml:space="preserve">Kanchasi Meghana Patnaik            </t>
  </si>
  <si>
    <t>meghanapatnaik97@gmail.com</t>
  </si>
  <si>
    <t>Kantheti Harshitha</t>
  </si>
  <si>
    <t>harshi4448@gmail.com</t>
  </si>
  <si>
    <t>Kanumuri Sruthi</t>
  </si>
  <si>
    <t>Ksruthi1975@gmail.com</t>
  </si>
  <si>
    <t>Katuri Varshita</t>
  </si>
  <si>
    <t>katurivarshita36@gmail.com</t>
  </si>
  <si>
    <t>Kodali Bhanu Tejaswi</t>
  </si>
  <si>
    <t>kodalibhanutejaswi11@gmail.com</t>
  </si>
  <si>
    <t>kommineni Divyasree</t>
  </si>
  <si>
    <t>pcr.divya@gmail.com</t>
  </si>
  <si>
    <t xml:space="preserve">Kondapalli Haritha                  </t>
  </si>
  <si>
    <t>harithahari826@gmail.com</t>
  </si>
  <si>
    <t>Koduri Hema Sai Chandrika</t>
  </si>
  <si>
    <t>hemakoduri96@gmail.com</t>
  </si>
  <si>
    <t>Korra Gayathri</t>
  </si>
  <si>
    <t>Korrapolu Naga Gowthami</t>
  </si>
  <si>
    <t>korrapolugowthami4@gmail.com</t>
  </si>
  <si>
    <t xml:space="preserve">Kota Krishna Chaitanya              </t>
  </si>
  <si>
    <t>krishnachaitanyakota43@gmail.com</t>
  </si>
  <si>
    <t>Kukkala Sesha Sai Pratyusha</t>
  </si>
  <si>
    <t>pratyusha.pinky45@gmail.com</t>
  </si>
  <si>
    <t>Lingam Venkata Sai Pavan Kumar</t>
  </si>
  <si>
    <t>M. Ch. S. N. V. S. Uday Kiran</t>
  </si>
  <si>
    <t>udaykirannsp@gmail.com</t>
  </si>
  <si>
    <t>Madala Lakshmi Pavani</t>
  </si>
  <si>
    <t>lakshmipavanimadala97@gmail.com</t>
  </si>
  <si>
    <t>Majji Sarada Priyanka</t>
  </si>
  <si>
    <t>saradapriyanka.majji999@gmail.com</t>
  </si>
  <si>
    <t xml:space="preserve">Malempati Raja Rajeswari            </t>
  </si>
  <si>
    <t>rajeswari241996@gmail.com</t>
  </si>
  <si>
    <t>Manukonda Sudeepthi</t>
  </si>
  <si>
    <t>sudeepthimohan7@gmail.com</t>
  </si>
  <si>
    <t xml:space="preserve">Marri Dharani Lakshmi Prasanna      </t>
  </si>
  <si>
    <t>dharanimarri@gmail.com</t>
  </si>
  <si>
    <t xml:space="preserve">Matta Vinutna Nanda                 </t>
  </si>
  <si>
    <t>mattavinutna@gmail.com</t>
  </si>
  <si>
    <t xml:space="preserve">Maturu Mahalakshmi Anusha           </t>
  </si>
  <si>
    <t>anushamaturu6@gmail.com</t>
  </si>
  <si>
    <t>Medapati Dhana Sai Reddy</t>
  </si>
  <si>
    <t xml:space="preserve">Medicharla Uma Devi                 </t>
  </si>
  <si>
    <t>uma.medicherla@gmail.com</t>
  </si>
  <si>
    <t xml:space="preserve">Meleti Venkata Sowmya               </t>
  </si>
  <si>
    <t>sowmyameleti@gmail.com</t>
  </si>
  <si>
    <t>Mettapalli Sai Phani Kumar</t>
  </si>
  <si>
    <t>phanikumar999mettapalli@gmail.com</t>
  </si>
  <si>
    <t>Mogasati Sri Pavani</t>
  </si>
  <si>
    <t>m.s.pavani2097@gmail.com</t>
  </si>
  <si>
    <t xml:space="preserve">Mohammad Habib Shahir Chisty        </t>
  </si>
  <si>
    <t>shahirchst73@gmail.com</t>
  </si>
  <si>
    <t>Mounica Priya Anapu</t>
  </si>
  <si>
    <t>manapu96@gmail.com</t>
  </si>
  <si>
    <t>Mudunuri Navya</t>
  </si>
  <si>
    <t>navyamudunuri138@gmail.com</t>
  </si>
  <si>
    <t xml:space="preserve">N V Uday Sagar Maddula              </t>
  </si>
  <si>
    <t>udaysagarmnv@gmail.com</t>
  </si>
  <si>
    <t>Nallam Mounica Veera Vandana</t>
  </si>
  <si>
    <t>Pandichery</t>
  </si>
  <si>
    <t>Nallamothu Shainu Babu</t>
  </si>
  <si>
    <t>shainujungleguys@gmail.com</t>
  </si>
  <si>
    <t>Namburi Pratyusha Devi</t>
  </si>
  <si>
    <t>Nandyala Sruthi Kamal</t>
  </si>
  <si>
    <t>sruthikamal2409@gmail.com</t>
  </si>
  <si>
    <t xml:space="preserve">Narukurthi Haripriya                </t>
  </si>
  <si>
    <t>harichowdary1996@gmail.com</t>
  </si>
  <si>
    <t xml:space="preserve">O K Amitha Sri                      </t>
  </si>
  <si>
    <t>amithasri1995@gmail.com</t>
  </si>
  <si>
    <t>Padala Tejasree</t>
  </si>
  <si>
    <t>Perumalla Unisha</t>
  </si>
  <si>
    <t>unishaperumalla@gmail.com</t>
  </si>
  <si>
    <t>Pilli Daniel Andrew Aaron</t>
  </si>
  <si>
    <t>andrewbapatla@gmail.com</t>
  </si>
  <si>
    <t>Pinnamaraju Chandini</t>
  </si>
  <si>
    <t>chandinipinnamaraju96@gmail.com</t>
  </si>
  <si>
    <t>Pothukuchi Venkata Phani Sai Anil</t>
  </si>
  <si>
    <t>anilpotukuchi1996@gmail.com</t>
  </si>
  <si>
    <t xml:space="preserve">Prasangi Vijaya Bhanu               </t>
  </si>
  <si>
    <t>prasanjivijji@gmail.com</t>
  </si>
  <si>
    <t>Rahila Mariam</t>
  </si>
  <si>
    <t>rahimariam@gmail.com</t>
  </si>
  <si>
    <t>Ravi Teja Paturi</t>
  </si>
  <si>
    <t>praviteja117@gmail.com</t>
  </si>
  <si>
    <t>Reddy Anutej</t>
  </si>
  <si>
    <t>antej8742@gmail.com</t>
  </si>
  <si>
    <t xml:space="preserve">Reshma Farheen                      </t>
  </si>
  <si>
    <t>reshmafarheenhaque@gmail.com</t>
  </si>
  <si>
    <t>Rudraraju Sai Vaishnavi</t>
  </si>
  <si>
    <t>vyshurudraraju@gmail.com</t>
  </si>
  <si>
    <t>S. Deepak Kumar</t>
  </si>
  <si>
    <t>Karnataka</t>
  </si>
  <si>
    <t>deepakkumardeepu007@gmail.com</t>
  </si>
  <si>
    <t xml:space="preserve">Sai Prakash Gondhi </t>
  </si>
  <si>
    <t>saiprakashgondi@gmail.com</t>
  </si>
  <si>
    <t>Sangani Sowjanya</t>
  </si>
  <si>
    <t>dr.sowjanya16@gmail.com</t>
  </si>
  <si>
    <t xml:space="preserve">Sindhiri Padma Priya                </t>
  </si>
  <si>
    <t>padmapriyasindhiri@gmail.com</t>
  </si>
  <si>
    <t xml:space="preserve">Somineni Yamini Latha               </t>
  </si>
  <si>
    <t>somineniyaminilathachowdary@gmail.com</t>
  </si>
  <si>
    <t xml:space="preserve">Sri Naagaja Krishna Veni Komireddy  </t>
  </si>
  <si>
    <t>srinagaja@gmail.com</t>
  </si>
  <si>
    <t>Tatikonda Lakshmi Naga Durga Pravalika</t>
  </si>
  <si>
    <t>pravallikatatikonda.13@gmail.com</t>
  </si>
  <si>
    <t xml:space="preserve">Tejavath Gopivarma                  </t>
  </si>
  <si>
    <t>Thatikonda Mallikarjuna Rao</t>
  </si>
  <si>
    <t>thatikondamallikarjunarao8@gmail.com</t>
  </si>
  <si>
    <t>Thella Teena Victor</t>
  </si>
  <si>
    <t>teenavictor12@gmail.com</t>
  </si>
  <si>
    <t>Vaditi Brahmendra Naik</t>
  </si>
  <si>
    <t>brahmendranaik04@gmail.com</t>
  </si>
  <si>
    <t>Vadupu Meghana</t>
  </si>
  <si>
    <t>meghana.vadupu124@gmail.com</t>
  </si>
  <si>
    <t>Vaka Sai Yaswanth</t>
  </si>
  <si>
    <t>sunny276757@gmail.com</t>
  </si>
  <si>
    <t>Vanga Sowmya Reddy</t>
  </si>
  <si>
    <t>sowmyareddy137@gmail.com</t>
  </si>
  <si>
    <t xml:space="preserve">Vangapandu Manisha                  </t>
  </si>
  <si>
    <t>manisharaov@gmail.com</t>
  </si>
  <si>
    <t>Vanimisetti Venkata Naga Chandana</t>
  </si>
  <si>
    <t>chandana.vanimisetti9@ghmail.com</t>
  </si>
  <si>
    <t>Vankayalapati Lalitha</t>
  </si>
  <si>
    <t>lalitha.vankayalapati1996@gmail.com</t>
  </si>
  <si>
    <t>Velmurugan Bala Thanusha</t>
  </si>
  <si>
    <t>thanusha199711@gmail.com</t>
  </si>
  <si>
    <t>Vemula Shiva Sai</t>
  </si>
  <si>
    <t>vemulasivasai77@gmail.com</t>
  </si>
  <si>
    <t>Yamani Saimounika</t>
  </si>
  <si>
    <t>Akkivarapu Bhargav</t>
  </si>
  <si>
    <t>abv.dream@gmail.com</t>
  </si>
  <si>
    <t>Chalamalasetty Nikhitha</t>
  </si>
  <si>
    <t>nikhitha.ch9@gmail.com</t>
  </si>
  <si>
    <t>Dangeti R U V B Santhoshi Durga</t>
  </si>
  <si>
    <t>d.durga6999@gmail.com</t>
  </si>
  <si>
    <t>Duggirala Phani Priya</t>
  </si>
  <si>
    <t>phanipriya7787@gmail.com</t>
  </si>
  <si>
    <t>Kollipara Chaturya Kamala</t>
  </si>
  <si>
    <t>chaturyakamala@gmail.com</t>
  </si>
  <si>
    <t>Komandur Janani varsha</t>
  </si>
  <si>
    <t>kjananivarsha96@gmail.com</t>
  </si>
  <si>
    <t>Medapati Sowmya</t>
  </si>
  <si>
    <t>sowmyreddy.medapati@gmail.com</t>
  </si>
  <si>
    <t>Meka Jyothi Pravallika</t>
  </si>
  <si>
    <t>jyothipravallikameka@gmail.com</t>
  </si>
  <si>
    <t>Nalam Tarun</t>
  </si>
  <si>
    <t>tharunrouny07@gmail.com</t>
  </si>
  <si>
    <t>Penkey Mohitha</t>
  </si>
  <si>
    <t>mohithamohi68@gmail.com</t>
  </si>
  <si>
    <t>Peruri Lakshmi Durga Supritha</t>
  </si>
  <si>
    <t>suprithaperuri26@gmail.com</t>
  </si>
  <si>
    <t>Pilli Priyanka</t>
  </si>
  <si>
    <t>priya91221@gmail.com</t>
  </si>
  <si>
    <t>Rubeena Mahaboob</t>
  </si>
  <si>
    <t>Rubeena.mahaboob@gmail.com</t>
  </si>
  <si>
    <t>Sivati Priyanka</t>
  </si>
  <si>
    <t>pinkypriyanka0410@gmail.com</t>
  </si>
  <si>
    <t>Sri Veena Swathi Vempati</t>
  </si>
  <si>
    <t>Veena.Vchinnu.V7@gmail.com</t>
  </si>
  <si>
    <t>Tadakala Divya Sri</t>
  </si>
  <si>
    <t>divyasritadakala@gmail.com</t>
  </si>
  <si>
    <t>Tadi Madhuri</t>
  </si>
  <si>
    <t>msmsdtadi2709@gmail.com</t>
  </si>
  <si>
    <t>Tatikonda Lakshmi Jyothirmayee</t>
  </si>
  <si>
    <t>jyothirmayee.tatikonda34@gmail.com</t>
  </si>
  <si>
    <t>Vuyyuri Shreya</t>
  </si>
  <si>
    <t>shreyavarma95755@gmail.com</t>
  </si>
  <si>
    <t>Y shaik Abdul Rahaman Shareef</t>
  </si>
  <si>
    <t>ysrs786@gmail.com</t>
  </si>
  <si>
    <t>Yallapragada Venkata Srikar</t>
  </si>
  <si>
    <t>yallapragadasrikar107@gmail.com</t>
  </si>
  <si>
    <t>Bokka Vasundhara Sai</t>
  </si>
  <si>
    <t> 9866399133</t>
  </si>
  <si>
    <t>Devara Indu</t>
  </si>
  <si>
    <t>Lam Amith</t>
  </si>
  <si>
    <t> 9494616262</t>
  </si>
  <si>
    <t>Narasipalli Satya Bhargava</t>
  </si>
  <si>
    <t>100010nsb94@gmail.com</t>
  </si>
  <si>
    <t>Yadaraju Kusuma Sai Tejaswini</t>
  </si>
  <si>
    <t>kusumasaitejaswini@gmail.com</t>
  </si>
  <si>
    <t>Yarakaraju Siva Naga Rani</t>
  </si>
  <si>
    <t>V.Anil Kumar Reddy</t>
  </si>
  <si>
    <t>2009-10</t>
  </si>
  <si>
    <t>Vardhanapu Nagamani</t>
  </si>
  <si>
    <t>2010-11</t>
  </si>
  <si>
    <t>Kolli N.V.L.Durga Sindhuja</t>
  </si>
  <si>
    <t>Makkena Jeevana Sandhya Jyothi</t>
  </si>
  <si>
    <t>Polavarapu Pawan Venkata Sai Kumar</t>
  </si>
  <si>
    <t>09436225078</t>
  </si>
  <si>
    <t>Rajavarapu Sridivya</t>
  </si>
  <si>
    <t>Marisetty Srikrishnateja</t>
  </si>
  <si>
    <t>srikrishnateja7@gmail.com</t>
  </si>
  <si>
    <t>Gnana Sindhu Dutta</t>
  </si>
  <si>
    <t>sindhudutta1995@gmail.com</t>
  </si>
  <si>
    <t>Mohammad Raheem</t>
  </si>
  <si>
    <t>abduraheem1994jan@gmail.com</t>
  </si>
  <si>
    <t>Kode Nanda Kishore</t>
  </si>
  <si>
    <t>nandakishore.kode@gmail.com</t>
  </si>
  <si>
    <t>Kolla Vishal Babu</t>
  </si>
  <si>
    <t>vishalbds234@gmail.com</t>
  </si>
  <si>
    <t>Kanumuru Rajiv Varma</t>
  </si>
  <si>
    <t>krvarma3@gmail.com</t>
  </si>
  <si>
    <t>Maddela Havilah Kamala Deepthi</t>
  </si>
  <si>
    <t>havilahdeepthi@gmail.com</t>
  </si>
  <si>
    <t>Bonthu Vineela</t>
  </si>
  <si>
    <t>vineelabonth@gmail.com</t>
  </si>
  <si>
    <t>Srujana Daniella Remula</t>
  </si>
  <si>
    <t>srujana_daniella@gmail.com</t>
  </si>
  <si>
    <t>Murapala Prasanti</t>
  </si>
  <si>
    <t>prasanthi.m1993@gmail.com</t>
  </si>
  <si>
    <t>Duddukuri Mounika</t>
  </si>
  <si>
    <t>duddukurimounika@gmail.com</t>
  </si>
  <si>
    <t>Dasam Srimallika</t>
  </si>
  <si>
    <t>kiranmalli2224@gmail.com</t>
  </si>
  <si>
    <t>Prathipati Naga Manikanta Mohan</t>
  </si>
  <si>
    <t>pnmmohan947@gmail.com</t>
  </si>
  <si>
    <t>K Divya Dayakala</t>
  </si>
  <si>
    <t>divya_dayakala@yahoo.com</t>
  </si>
  <si>
    <t>Peela Rajesh Kumar</t>
  </si>
  <si>
    <t>raajesh1993@gmail.com</t>
  </si>
  <si>
    <t>Pooja Medikonda</t>
  </si>
  <si>
    <t>pooja.melody@gmail.com</t>
  </si>
  <si>
    <t>Mallavolu Neeladevi</t>
  </si>
  <si>
    <t>nidhi.neela@gmail.com</t>
  </si>
  <si>
    <t>Kanithi Sowmya</t>
  </si>
  <si>
    <t>drsoumya.kanithi@gmail.com</t>
  </si>
  <si>
    <t>Gandharapu Leela Praveena</t>
  </si>
  <si>
    <t>dr.leelapraveena7@gmail.com</t>
  </si>
  <si>
    <t>Velagala Sai Keerthi</t>
  </si>
  <si>
    <t>saivelagala93@gmail.com</t>
  </si>
  <si>
    <t>Penumadu Sai Rohith</t>
  </si>
  <si>
    <t>sairohith88@gmail.com</t>
  </si>
  <si>
    <t>Isukapatla Anusha</t>
  </si>
  <si>
    <t>anusha5190dr@gmail.com</t>
  </si>
  <si>
    <t>Penmetsa Satya Sailaja</t>
  </si>
  <si>
    <t>sailajapenmetsa93@gmail.com</t>
  </si>
  <si>
    <t>Bodike Deepika</t>
  </si>
  <si>
    <t>deepu.bodike92@gmail.com</t>
  </si>
  <si>
    <t>Kodati Shalini</t>
  </si>
  <si>
    <t>shalinikodati@gmail.com</t>
  </si>
  <si>
    <t>Swathi Pasupuleti</t>
  </si>
  <si>
    <t>swathipasupuleti3@gmail.com</t>
  </si>
  <si>
    <t>Guduru Sasi Rekha</t>
  </si>
  <si>
    <t>sasi1494@gmail.com</t>
  </si>
  <si>
    <t>Komera Prasanthi</t>
  </si>
  <si>
    <t>E Santosh Vamsi</t>
  </si>
  <si>
    <t>santoshvamsi09@gmail.com</t>
  </si>
  <si>
    <t>Patri Krishna Chaitanya</t>
  </si>
  <si>
    <t>krishnachaitanya648@gmail.com</t>
  </si>
  <si>
    <t>Maturi Bindumounica</t>
  </si>
  <si>
    <t>msdevi69@gmail.com</t>
  </si>
  <si>
    <t>Mamidi Aishwarya Ratna</t>
  </si>
  <si>
    <t>ratnaaishwarya@gmail.com</t>
  </si>
  <si>
    <t>V Jaswitha</t>
  </si>
  <si>
    <t>Majji Vasavi</t>
  </si>
  <si>
    <t>vasavimajji1@gmail.com</t>
  </si>
  <si>
    <t>Revuru Pradusha</t>
  </si>
  <si>
    <t>pradusha09@gmail.com</t>
  </si>
  <si>
    <t>Gurram Vijay Kumar</t>
  </si>
  <si>
    <t>vijaygurram007@gmail.com</t>
  </si>
  <si>
    <t>Borra V Nagasatya Sai Durga Anusha</t>
  </si>
  <si>
    <t>anusha.bds12@gmail.com</t>
  </si>
  <si>
    <t>Manasa Kurapati</t>
  </si>
  <si>
    <t>manasakurapati1@gmail.com</t>
  </si>
  <si>
    <t>Rayavarapu Sunil</t>
  </si>
  <si>
    <t>sunilavengers@gmail.com</t>
  </si>
  <si>
    <t>Andavarapu Revathi</t>
  </si>
  <si>
    <t>revathiandavarapu@gmail.com</t>
  </si>
  <si>
    <t>Srikanth Garikapati</t>
  </si>
  <si>
    <t>gsrikanth1647@gmail.com</t>
  </si>
  <si>
    <t>Tiriveedi Rishitha</t>
  </si>
  <si>
    <t>rishitriveedi@gmail.com</t>
  </si>
  <si>
    <t>Cheeti Rajashekar Rao</t>
  </si>
  <si>
    <t>rajashekarrao299@gmail.com</t>
  </si>
  <si>
    <t>Segadam V N Ambika</t>
  </si>
  <si>
    <t>ambika.sigadam@gmail.com</t>
  </si>
  <si>
    <t>Indukuri Sai Lakshmi Durga</t>
  </si>
  <si>
    <t>lakshmiindukuri111@gmail.com</t>
  </si>
  <si>
    <t>Pernidi Satya Sudhrsini</t>
  </si>
  <si>
    <t>satyasudarshini@gmail.com</t>
  </si>
  <si>
    <t>Dasi Navya</t>
  </si>
  <si>
    <t>navyadasi1992@gmail.com</t>
  </si>
  <si>
    <t>Madamala Suvarna Lakshmi</t>
  </si>
  <si>
    <t>suvarnalakshmi.madamala@gmail.com</t>
  </si>
  <si>
    <t>P. Jyothi Krishna Kumari</t>
  </si>
  <si>
    <t>itsmejyothi.9@gmail.com</t>
  </si>
  <si>
    <t>Nagisetti Haribabu</t>
  </si>
  <si>
    <t>drharibabunagisetti6@gmail.com</t>
  </si>
  <si>
    <t>Kampa Sudhakar</t>
  </si>
  <si>
    <t>sudhakarkampa12@gmail.com</t>
  </si>
  <si>
    <t>Mithun Gautham Grandhi</t>
  </si>
  <si>
    <t>gouthamgrandhi1@gmail.com</t>
  </si>
  <si>
    <t>Rashmika</t>
  </si>
  <si>
    <t>rashmika712@gmail.com</t>
  </si>
  <si>
    <t>Nookala Vital Kumar</t>
  </si>
  <si>
    <t>goutamnookala2k10@gmail.com</t>
  </si>
  <si>
    <t>Chennupalli Yamini Krishna Priyanka</t>
  </si>
  <si>
    <t>ykpchennupalli@gmail.com</t>
  </si>
  <si>
    <t>Vajrala Deepika</t>
  </si>
  <si>
    <t>dvajrala1@gmail.com</t>
  </si>
  <si>
    <t>Paliki Bhuvaneswari</t>
  </si>
  <si>
    <t>bhuvaneswari.paliki@gmail.com</t>
  </si>
  <si>
    <t>Thanna Chetan</t>
  </si>
  <si>
    <t>chetantanna@gmail.com</t>
  </si>
  <si>
    <t>Nookala Pratyusha</t>
  </si>
  <si>
    <t>munni.pratyusha@gmail.com</t>
  </si>
  <si>
    <t>Dwaraka B Sri Lakshmi Sindhuja</t>
  </si>
  <si>
    <t>dwarakasindhuja@gmail.com</t>
  </si>
  <si>
    <t>Panda Kausalyadevi</t>
  </si>
  <si>
    <t>kausinever@gmail.com</t>
  </si>
  <si>
    <t>Korukonda Radha Rani</t>
  </si>
  <si>
    <t>radharani.k1993@gmail.com</t>
  </si>
  <si>
    <t>Mathala Venkata Lakshmi</t>
  </si>
  <si>
    <t>venkatalakshmimathala.1989@gmail.com</t>
  </si>
  <si>
    <t>Parimisetti Bhavana</t>
  </si>
  <si>
    <t>bhavanaparimisetti@gmail.com</t>
  </si>
  <si>
    <t>Kommula Mani Meghana Devi</t>
  </si>
  <si>
    <t>mkommula93@gmail.com</t>
  </si>
  <si>
    <t>Irfan Mohd</t>
  </si>
  <si>
    <t>mohammedirfan2816@gmail.com</t>
  </si>
  <si>
    <t>Katumala Pradeep Dev</t>
  </si>
  <si>
    <t>pradeepdeva143@gmail.com</t>
  </si>
  <si>
    <t>Geddam Kranthi Kiran</t>
  </si>
  <si>
    <t>kranthi2366@gmail.com</t>
  </si>
  <si>
    <t>Maddineni Sreelekha</t>
  </si>
  <si>
    <t>sreelekha.bds@gmail.com</t>
  </si>
  <si>
    <t>S.U. Meghana Gajavalli</t>
  </si>
  <si>
    <t>meghna.maggi00@gmail.com</t>
  </si>
  <si>
    <t>Burugupalli Poojitha</t>
  </si>
  <si>
    <t>pujithapujj@gmail.com</t>
  </si>
  <si>
    <t>Romala SG Satyasai</t>
  </si>
  <si>
    <t>satyasairomala4@gmail.com</t>
  </si>
  <si>
    <t>Bondalapati Supraja</t>
  </si>
  <si>
    <t>supraja.bondalapati@gmail.com</t>
  </si>
  <si>
    <t>Kranthi kiran Sahu</t>
  </si>
  <si>
    <t>doctorkranthi999@gmail.com</t>
  </si>
  <si>
    <t>Komatigunta Chennanjali</t>
  </si>
  <si>
    <t>komatigunta.nandini@gmail.com</t>
  </si>
  <si>
    <t>Seru Surya Madhuri</t>
  </si>
  <si>
    <t>madhurisurya084@gmail.com</t>
  </si>
  <si>
    <t>Raghavendra Prasad Yallamarthy</t>
  </si>
  <si>
    <t>raghu.yalamarty@gmail.com</t>
  </si>
  <si>
    <t>Shaik Younis Pervez</t>
  </si>
  <si>
    <t>meetyounis@gmail.com</t>
  </si>
  <si>
    <t>Kudala Venkataraman</t>
  </si>
  <si>
    <t>Dr.dentist4959@gmail.com</t>
  </si>
  <si>
    <t>Muddapu Kalyani</t>
  </si>
  <si>
    <t>drkalyani57@gmail.com</t>
  </si>
  <si>
    <t xml:space="preserve"> Sowmya Manchala</t>
  </si>
  <si>
    <t>msowmya787@gmail.com</t>
  </si>
  <si>
    <t>Miryala Jeevan Kumar</t>
  </si>
  <si>
    <t>Jeevankumarmds@gmail.com</t>
  </si>
  <si>
    <t>Lakshmi Mounika M K M</t>
  </si>
  <si>
    <t>Mounika.bds37@gmail.com</t>
  </si>
  <si>
    <t>Goteti Rajesh</t>
  </si>
  <si>
    <t>rajeshmdsortho@gmail.com</t>
  </si>
  <si>
    <t>Devata Ravichandra</t>
  </si>
  <si>
    <t>devata.ravi@gmail.com</t>
  </si>
  <si>
    <t>Anuhya Kurma</t>
  </si>
  <si>
    <t>anuhya.kurma@gmail.com</t>
  </si>
  <si>
    <t>Jalamuru Velangani Tejaswi</t>
  </si>
  <si>
    <t>Teja.cadbury@gmail.com</t>
  </si>
  <si>
    <t>Ippili Amrutha Varshini</t>
  </si>
  <si>
    <t>ippiliamruthavarshini@gmail.com</t>
  </si>
  <si>
    <t>Sandaka Rajarajeswari</t>
  </si>
  <si>
    <t>rajeesandaka@gmail.com</t>
  </si>
  <si>
    <t>B. Purnima Ushasree</t>
  </si>
  <si>
    <t>purnima01b@gmail.com</t>
  </si>
  <si>
    <t>Gadisetti Lakshmi Surekha</t>
  </si>
  <si>
    <t>drsurekha91@gmail.com</t>
  </si>
  <si>
    <t>Shamili Rowtu</t>
  </si>
  <si>
    <t>drshamiliamar@gmail.com</t>
  </si>
  <si>
    <t>Singupuram Sahitya</t>
  </si>
  <si>
    <t>Odisha</t>
  </si>
  <si>
    <t>yaminisahityasingupuram@gmail.com</t>
  </si>
  <si>
    <t>Mohammed Aneem Baig</t>
  </si>
  <si>
    <t>aneemmds@gmail.com</t>
  </si>
  <si>
    <t>Vudi Srinivas</t>
  </si>
  <si>
    <t>dr.srinivas221089@gmail.com</t>
  </si>
  <si>
    <t>Himaja Anantha</t>
  </si>
  <si>
    <t>himajaanantha7@gmail.com</t>
  </si>
  <si>
    <t>Alluri Naga Swapnika</t>
  </si>
  <si>
    <t>swapnika.alluri13@gmail.com</t>
  </si>
  <si>
    <t>Lankapalli Srikanth</t>
  </si>
  <si>
    <t>srinkanthtinku5@gmail.com</t>
  </si>
  <si>
    <t>Rentala Surya Theja</t>
  </si>
  <si>
    <t>suryatheja008@gmail.com</t>
  </si>
  <si>
    <t>Pitta Sudha Rani</t>
  </si>
  <si>
    <t>sudhap1102.sp@gmail.com</t>
  </si>
  <si>
    <t>Loda Princee Mani</t>
  </si>
  <si>
    <t>princeeloda@gmail.com</t>
  </si>
  <si>
    <t>Bukkapatnam V Subbareddy</t>
  </si>
  <si>
    <t>subbareddybv1989@gmail.com</t>
  </si>
  <si>
    <t>Rayalla Keerthana</t>
  </si>
  <si>
    <t>keerthanarayalla11@gmail.com</t>
  </si>
  <si>
    <t>Vivek Bypalli</t>
  </si>
  <si>
    <t>vivek.baipalli@gmail.com</t>
  </si>
  <si>
    <t>P. Bala Satya Srinivas</t>
  </si>
  <si>
    <t>dr.penugondasrinivas@gmail.com</t>
  </si>
  <si>
    <t>Gadadasu Swathi</t>
  </si>
  <si>
    <t>gadadasuswathi5@gmail.com</t>
  </si>
  <si>
    <t>Avvaru Anusha</t>
  </si>
  <si>
    <t>anuavvaru20@gmail.com</t>
  </si>
  <si>
    <t>Veerakumari Merneedi</t>
  </si>
  <si>
    <t>doctorkumari1989@gmail.com</t>
  </si>
  <si>
    <t>Maha Lakshmi Vadladhi</t>
  </si>
  <si>
    <t>vadladhi.mahalakshmi@gmail.com</t>
  </si>
  <si>
    <t>Chippada Teja Lakshmi</t>
  </si>
  <si>
    <t>tejalakshmi112@gmail.com</t>
  </si>
  <si>
    <t>Bhanusri Kambhampati</t>
  </si>
  <si>
    <t>bhanusri.bds@gmail.com</t>
  </si>
  <si>
    <t>Lingam Tejaswi</t>
  </si>
  <si>
    <t>teja.hinata@gmail.com</t>
  </si>
  <si>
    <t>Rameswarapu Mounika</t>
  </si>
  <si>
    <t>mounikakarameswarapu3@gmail.com</t>
  </si>
  <si>
    <t>Sunil kumar Maka</t>
  </si>
  <si>
    <t>kumarmaka@gmail.com</t>
  </si>
  <si>
    <t>Chakka Aishwarya</t>
  </si>
  <si>
    <t>aishwarya.chakka@gmail.com</t>
  </si>
  <si>
    <t>Ashok Kumar Nagabathula</t>
  </si>
  <si>
    <t>ashok.nagabathula1990@gmail.com</t>
  </si>
  <si>
    <t>MDS Conservative</t>
  </si>
  <si>
    <t>MDS Oral Surgery</t>
  </si>
  <si>
    <t>MDS Oral Medicine</t>
  </si>
  <si>
    <t>MDS Oral Pathology</t>
  </si>
  <si>
    <t>MDS Orthodontics</t>
  </si>
  <si>
    <t>MDS Pedodontics</t>
  </si>
  <si>
    <t>MDS Periodontics</t>
  </si>
  <si>
    <t>MDS Prosthodontics</t>
  </si>
  <si>
    <t>BDS, MDS</t>
  </si>
  <si>
    <t xml:space="preserve">35666 to 692565; Mean -239990 </t>
  </si>
  <si>
    <t>Certificate programs can be awarded by universities/regulatory bodies but can’t be done at institute level, but institute level certificate programs are credited by respective state dental councils (CDE POINTS). Note: Discrepancy in weightage between Manual, Response sheet &amp; Data Template.</t>
  </si>
  <si>
    <t>Stress  management for working women</t>
  </si>
  <si>
    <t>Development of educational and training programs in the field of Oral health care, Dental technologies, engineering, media &amp; management</t>
  </si>
  <si>
    <t>5years</t>
  </si>
  <si>
    <t>Explore the opportunity of collaboration and knowledge transfer in manufacturing dental prosthesis and materials, development of 2+1 joint undergraduate programs in the above areas</t>
  </si>
  <si>
    <t>Yet to initiate</t>
  </si>
  <si>
    <t>Help to establish sustainable rural primary oral healthcare delivery through dental health workers and to train faculty members to practice dentistry based on Proprioceptive Derivation through Zero concept</t>
  </si>
  <si>
    <t>Training of faculty members in Proprioceptive Derivation</t>
  </si>
  <si>
    <t>To collaborate and share best practices that can be adapted to dental care to handle large volumes of patients in rural settings for oral hygiene care</t>
  </si>
  <si>
    <t>Share management practices required to build the model based on proper understanding of patient needs and in the process shape leadership and their attitude to achieve the purpose</t>
  </si>
  <si>
    <t>Annual renewal</t>
  </si>
  <si>
    <t>To establish a program of exchange and collaboration in the areas of interest that would benefit dental healthcare</t>
  </si>
  <si>
    <t xml:space="preserve"> To promote interest in teaching and research, to deepen the understanding at each institution of the economic, cultural and social issues relating to its counterpart, to promote student interactions and exchange, to promote faculty interactions at all levels</t>
  </si>
  <si>
    <t>Dr. Vinay Chandrappa, Dr. P. V. Karteek Varma, Dr. K. Pradeep, Dr. I. Sai Lakshmi, Dr. B. Jaya Bharathi, Dr. Leela Aiswarya, Dr. Renuka</t>
  </si>
  <si>
    <t>Collaboration, cooperation and mutual interaction for the development and promotion of joint activities to address issues of mutual interest, designed to foster and promote collaboration in the field of education, consultancy, research and scholarship.</t>
  </si>
  <si>
    <t>1(NCC)</t>
  </si>
  <si>
    <t>Effects of Social media- Know about Cyber crime</t>
  </si>
  <si>
    <t>Dr. Hima Bindu</t>
  </si>
  <si>
    <t>Health Research fundamentals</t>
  </si>
  <si>
    <t>Stress management</t>
  </si>
  <si>
    <t>NPTEL</t>
  </si>
  <si>
    <t>DCAP</t>
  </si>
  <si>
    <t>Dr. Bharath T S</t>
  </si>
  <si>
    <t>Dr. Jambukeshwar Kumar</t>
  </si>
  <si>
    <t>Aging gracefully</t>
  </si>
  <si>
    <t>Data template not provided. Modification of 3.1.3 done as 3.1.4 in submitted excel sheet.</t>
  </si>
  <si>
    <t xml:space="preserve">Vishnu Dental College, MCODS Manipal </t>
  </si>
  <si>
    <t>16258–16266</t>
  </si>
  <si>
    <t>Materials Today</t>
  </si>
  <si>
    <t>Dr. Ramesh M V</t>
  </si>
  <si>
    <t>Dr.Ravikanth Manyam</t>
  </si>
  <si>
    <t>A separate data template for faculty publications , paper presentations and conference proceedings is suggested</t>
  </si>
  <si>
    <t>International Conference of Advanced Materials (SCICON'16)</t>
  </si>
  <si>
    <t>Dr. K.Jyothirmayee</t>
  </si>
  <si>
    <t>Dr. Ramesh T</t>
  </si>
  <si>
    <t>Dr. P. Arun Bhupathi,</t>
  </si>
  <si>
    <t xml:space="preserve">Dr. CD Dwarakanth, </t>
  </si>
  <si>
    <t>Dr. G.Praveen</t>
  </si>
  <si>
    <t>Paper - Comparative evaluation of efficacy of Zinc oxide and Copper oxide nanoparticles as antimicrobial additives in alginate impression materials</t>
  </si>
  <si>
    <t xml:space="preserve">Paper-Total Dietary Fluoride Intake Among Pre-school Children of Different Social Classes in a Non-fluoridated city </t>
  </si>
  <si>
    <t>Paper-Percentage variations in 3 dimensional bone volume between two halves of facial asymmetry patients – a CT study at indocleftcon</t>
  </si>
  <si>
    <t>Outcome based pedagogic principles for effective teaching</t>
  </si>
  <si>
    <t>Dr. Vaishali A</t>
  </si>
  <si>
    <t>Dr. V. V. Ramana Murthy</t>
  </si>
  <si>
    <t>Dr. Ramesh MV</t>
  </si>
  <si>
    <t>Institutional LMS</t>
  </si>
  <si>
    <t>02-09-18 to 05-09-18</t>
  </si>
  <si>
    <t>22-01-18 to 24-01-18</t>
  </si>
  <si>
    <t>03-01-18 to 05-01-18</t>
  </si>
  <si>
    <t>14-04-16 to 23-12-16</t>
  </si>
  <si>
    <t>16-02-17 to 18-02-17</t>
  </si>
  <si>
    <t>23-01-17 to 25-01-17</t>
  </si>
  <si>
    <t>09-05-2016 to 24-09-16</t>
  </si>
  <si>
    <t>08-06-16 to 15-11-16</t>
  </si>
  <si>
    <t>Think Technology Transform</t>
  </si>
  <si>
    <t xml:space="preserve">the criteria features given were seven in number but the selective options had included only four </t>
  </si>
  <si>
    <t>We are a self-financed institute</t>
  </si>
  <si>
    <t>Five year period of data extraction of self-employment details of alumni students is quite difficult retrospectively for the first cycle of accreditation.</t>
  </si>
  <si>
    <t>Dr. A. V. Rama Raju, Dr. K. S. V. Ramesh, Dr. R. Kalyan Satish and Dr. Raghavendra M. Naik</t>
  </si>
  <si>
    <t>NAAC Seminar at Yenepoya University, Mangalore</t>
  </si>
  <si>
    <t>Dr. N. V. S. Sruthima Gottumukkala</t>
  </si>
  <si>
    <t>NABH Standards Training at Bangalore</t>
  </si>
  <si>
    <t>NABH Standards Training Programme at Coimbatore</t>
  </si>
  <si>
    <t>Dr. Rajesh &amp; Dr. Ramesh</t>
  </si>
  <si>
    <t>Faculty Development workshop at Hyderabad</t>
  </si>
  <si>
    <t>Conference of Bio-Research at 50th Anniversary, at Milwaukee, USA</t>
  </si>
  <si>
    <t xml:space="preserve"> 18th International Congress on Oral Pathology and medicine and XXV Conference of Indian Association of Oral and Maxillofacial Pathologists at Chennai</t>
  </si>
  <si>
    <t>Faculty of Orthodontics</t>
  </si>
  <si>
    <t>Faculty of Oral Pathology</t>
  </si>
  <si>
    <t>IOS Zonal PG Convention at Vijayawada</t>
  </si>
  <si>
    <t>Face the Exams</t>
  </si>
  <si>
    <t>Faculty of Prosthodontics</t>
  </si>
  <si>
    <t>Dr. Jambukeshwar Kumar, Dr. P. Divya Nagalakshmi</t>
  </si>
  <si>
    <t>BLS &amp; ACLS training in Chennai</t>
  </si>
  <si>
    <t>Faculty of Oral &amp; Maxillofacial Surgery</t>
  </si>
  <si>
    <t>19th Midterm National Conference of AOMSI and 5th PG Convention of Association of Oral &amp; Maxillofacial surgeons, Vijayawada</t>
  </si>
  <si>
    <t>CADET 2016 at Chennai</t>
  </si>
  <si>
    <t xml:space="preserve">Faculty of periodontics </t>
  </si>
  <si>
    <t>Faculty of OMR</t>
  </si>
  <si>
    <t>Faculty of prosthodontics</t>
  </si>
  <si>
    <t>Faculty of oral surgery</t>
  </si>
  <si>
    <t>Faculty of oral Medicine</t>
  </si>
  <si>
    <t xml:space="preserve">Faculty of OMR </t>
  </si>
  <si>
    <t>Faculty of oral pathology</t>
  </si>
  <si>
    <t>Department of Endodontics</t>
  </si>
  <si>
    <t>Membership registration charges for academy of microscope enhanced dentistry</t>
  </si>
  <si>
    <t>40th National Conference of Indian Society of Periodontology, Hyderabad</t>
  </si>
  <si>
    <t>Faculty of orthodontics</t>
  </si>
  <si>
    <t>50th Indian Orthodontic Conference, Hyderabad</t>
  </si>
  <si>
    <t>43rd Indian Prosthodontic Society Conference, Hyderabad</t>
  </si>
  <si>
    <t>XXVII National Conference-Indian Academy of Oral Medicine &amp; Radiology, Hyderabad</t>
  </si>
  <si>
    <t>16th IPS PG students convention, Visakhapatnam</t>
  </si>
  <si>
    <t xml:space="preserve"> 7th AP AOMSI, Bhimavaram</t>
  </si>
  <si>
    <t>SAMVID, Hyderabad</t>
  </si>
  <si>
    <t xml:space="preserve"> IAOMP PG CONVENTION, Tirupati</t>
  </si>
  <si>
    <t>Workshop on ELISA-its kinship with dentistry</t>
  </si>
  <si>
    <t>3rd Best poster at American Academy of Implant Dentistry Conference, USA</t>
  </si>
  <si>
    <t>Dr. V. Devi</t>
  </si>
  <si>
    <t>Dr. Sailesh</t>
  </si>
  <si>
    <t>1st Best paper, Academician level, 39th IDA APSDC, Rajahmundry</t>
  </si>
  <si>
    <t>2nd Best paper, Academician level, 39th IDA APSDC, Rajahmundry</t>
  </si>
  <si>
    <t>3rd Best paper, Academician level, 39th IDA APSDC, Rajahmundry</t>
  </si>
  <si>
    <t>Orientation for Stress management &amp; Student Couselling</t>
  </si>
  <si>
    <t>Book on Government Contracts</t>
  </si>
  <si>
    <t>Eastern book company, Lucknow</t>
  </si>
  <si>
    <t> 978-93-514-5102-0</t>
  </si>
  <si>
    <r>
      <t>Best Paper ICHM 2018. 8</t>
    </r>
    <r>
      <rPr>
        <vertAlign val="superscript"/>
        <sz val="11"/>
        <color theme="1"/>
        <rFont val="Times New Roman"/>
        <family val="1"/>
      </rPr>
      <t>th</t>
    </r>
    <r>
      <rPr>
        <sz val="11"/>
        <color theme="1"/>
        <rFont val="Times New Roman"/>
        <family val="1"/>
      </rPr>
      <t xml:space="preserve">  Euro-Indian Conference on Holistic Medicine. Kottayam Kerala </t>
    </r>
  </si>
  <si>
    <r>
      <t>Best Poster ICHM 2018. 8</t>
    </r>
    <r>
      <rPr>
        <vertAlign val="superscript"/>
        <sz val="11"/>
        <color theme="1"/>
        <rFont val="Times New Roman"/>
        <family val="1"/>
      </rPr>
      <t>th</t>
    </r>
    <r>
      <rPr>
        <sz val="11"/>
        <color theme="1"/>
        <rFont val="Times New Roman"/>
        <family val="1"/>
      </rPr>
      <t xml:space="preserve">  Euro-Indian Conference on Holistic Medicine. Kottayam Kerala </t>
    </r>
  </si>
  <si>
    <r>
      <t>C.S Murthy Memorial Gold Medal for the Best Faculty paper at APMEDUCON  2018. 8</t>
    </r>
    <r>
      <rPr>
        <vertAlign val="superscript"/>
        <sz val="12"/>
        <color theme="1"/>
        <rFont val="Times New Roman"/>
        <family val="1"/>
      </rPr>
      <t xml:space="preserve">th </t>
    </r>
    <r>
      <rPr>
        <sz val="12"/>
        <color theme="1"/>
        <rFont val="Times New Roman"/>
        <family val="1"/>
      </rPr>
      <t xml:space="preserve"> Annual AP Medical Educators Association Conference 2018.</t>
    </r>
  </si>
  <si>
    <t>To offer Joint educational Programs &amp; Cultural opportunities for students along with fee concession</t>
  </si>
  <si>
    <t>10-75% waiver in fee for students who take up joint educational programs or other higher educational opportunities at MSU</t>
  </si>
  <si>
    <t>22-08-16 to 24-08-16</t>
  </si>
  <si>
    <t>Workspace ethics and Diversity</t>
  </si>
  <si>
    <t>Librarians Meet</t>
  </si>
  <si>
    <t>23-06-16 to 25-06-16</t>
  </si>
  <si>
    <t>Scholarship &amp; Re-imbursement</t>
  </si>
  <si>
    <t>Nil</t>
  </si>
  <si>
    <t>UNRAVELLING THE MYTH- DERMATOGLYPHICS IN ORAL POTENTIALLY MALIGNANT DISORDERS</t>
  </si>
  <si>
    <t>GeetanjaliDarna, Reddy Sudhakara Reddy, RajeshNallakunta, SruthiRayapureddy, TungalaNavyaTeja, VeeraKumari.M</t>
  </si>
  <si>
    <t>ORAL MEDICINE</t>
  </si>
  <si>
    <t xml:space="preserve">InternationalJournal of Current Research </t>
  </si>
  <si>
    <t>Disclosing the conceal of invisibility-a rare case report of morphological variant of temporomandibularjoint</t>
  </si>
  <si>
    <t xml:space="preserve">	AnushaAvvaru,RameshTatapudi,RojaReddy,AnandBabuBeeraboyina,RaghavendraMahaDevNaik </t>
  </si>
  <si>
    <t>World journal of pharmaceutical and medical research</t>
  </si>
  <si>
    <t>Evaluation of clinical awareness in undergraduate and postgraduate dental students by persuing their opinions on common oral mucosal lesions through questionnaire</t>
  </si>
  <si>
    <t>Gadadasu Swathi, Tatapudi Ramesh, Roja Reddy, ThumulaReshmi,MadamalaSuvarna,SanikommuSuresh</t>
  </si>
  <si>
    <t>International journal of current research</t>
  </si>
  <si>
    <t>A Novel, Minimally Invasive Technique In The Management of A Large Cyst Involving The Maxilla In A Child: A Case Report,</t>
  </si>
  <si>
    <t xml:space="preserve">Kishore Moturi, Divya Puvvada, PadmaRayalu Kotha </t>
  </si>
  <si>
    <t>OMFS</t>
  </si>
  <si>
    <t xml:space="preserve"> Cureus </t>
  </si>
  <si>
    <t xml:space="preserve"> A Case of Anaphylaxis after Blood Transfusion" - An Alarm to the Anesthesiologist and Surgeon</t>
  </si>
  <si>
    <t>Venkata Ramana Murthy V, Jambukeshwar Kumar B,</t>
  </si>
  <si>
    <t>ARC Journal of anesthesiology</t>
  </si>
  <si>
    <t xml:space="preserve">Management of Non-syndromic Multiple Impacted Teeth with Dentigerous Cysts: A Case Report. </t>
  </si>
  <si>
    <t>Kishore Moturi, Vini Kaila</t>
  </si>
  <si>
    <t>Cureus</t>
  </si>
  <si>
    <t>cervicofacial actinomycosis &amp; its management</t>
  </si>
  <si>
    <t xml:space="preserve">Kishor Moturi, Vini Kaila </t>
  </si>
  <si>
    <t>Annals of Maxillofacial Surgery</t>
  </si>
  <si>
    <t>Local Anesthesia &amp; Inferior alveolar nerve Block- A never Ending Saga</t>
  </si>
  <si>
    <t>Kishore Moturi, Mamata Kaushik</t>
  </si>
  <si>
    <t>Journal Of pharmacology &amp; Clinical research</t>
  </si>
  <si>
    <t>Management of Late 3rd Trimester Pregnant in Oral and Maxillofacial Surgery- A Case Report of Submandibular Space Infection</t>
  </si>
  <si>
    <t>Dr Venkata Ramana Murthy, Dr Vini Kaila</t>
  </si>
  <si>
    <t>ARC Journal of Anesthesiology</t>
  </si>
  <si>
    <t xml:space="preserve">Effect of diode laser-assisted flap surgery on postoperative healing and clinical parameters: A randomized controlled clinical trial. </t>
  </si>
  <si>
    <t xml:space="preserve">Jonnalagadda BD, Gottumukkala SN, Dwarakanath CD, Koneru S. </t>
  </si>
  <si>
    <t>PERIODONTICS</t>
  </si>
  <si>
    <t xml:space="preserve">Contemporary Clinical Dentistry </t>
  </si>
  <si>
    <t xml:space="preserve">Assessment of periodontal knowledge among residents of West Godavari District of Andhra Pradesh, India: A descriptive epidemiological survey. </t>
  </si>
  <si>
    <t xml:space="preserve">Gautami S Penmetsa, Praveen Gadde, Zabirunnisa Begum, Narendra Mandalapu, AV Ramaraju. </t>
  </si>
  <si>
    <t>Journal of Dr. NTR University of Health Sciences</t>
  </si>
  <si>
    <t xml:space="preserve">Effect of initial periodontal therapy on salivary Trefoil Factor (TFF3) in otherwise healthy patients with gingivitis and chronic periodontitis. </t>
  </si>
  <si>
    <t xml:space="preserve">Devika Meesala, Gautami S. Penmetsa, C. D. Dwarakanath, Ravikanth Manyam. </t>
  </si>
  <si>
    <t>Reasons for use and non-use of dental services among people visiting a dental hospital in urban India. A Descriptive study.</t>
  </si>
  <si>
    <t xml:space="preserve">Rambabu Tanikonda, Suneetha Koneru.  </t>
  </si>
  <si>
    <t>Journal of Education and Health Promotion</t>
  </si>
  <si>
    <t xml:space="preserve">Guidelines to increase the quality in scientific research. Editorial. </t>
  </si>
  <si>
    <t xml:space="preserve">Mohan Kumar P. </t>
  </si>
  <si>
    <t xml:space="preserve">Acta Scientific Dental Sciences </t>
  </si>
  <si>
    <t xml:space="preserve">Relationship between Obesity and Periodontal Diseases in Saudi Women (Asir Region):A Prospective Study. </t>
  </si>
  <si>
    <t xml:space="preserve">Saad M Al-Qahtani, Mohamed FA Elagib, N Raghavendra Reddy, Nuha S Alghamdi, Sara MH Baldo, P Mohan Kumar. </t>
  </si>
  <si>
    <t>The Journal of Contemporary Dental Practice</t>
  </si>
  <si>
    <t>Comparison of tentative radiographic working length with and without grid versus electronic apex locator.</t>
  </si>
  <si>
    <t>Rambabu T, Srikanth V, Sajjan GS, Ganguru S, Gayatri C, Roja K</t>
  </si>
  <si>
    <t>CONS &amp; ENDO</t>
  </si>
  <si>
    <t>Contemporary clinical dentistry</t>
  </si>
  <si>
    <t>Comparison of microleakage and microshear bond strength of a low shrinkage composite versus methacrylate based hybrid composite- an in vitro study.</t>
  </si>
  <si>
    <t>Anupreetha A, Rambabu T , Sajjan GS, Manikya Kumar VRKRR, Ravikumar K</t>
  </si>
  <si>
    <t>International journal of scientific research</t>
  </si>
  <si>
    <t>Comparative Evaluation Of Tissue Dissolution Efficacy Of Azirachta Indica Irrigant And Sodium Hypochlorite – An In Vitro Study</t>
  </si>
  <si>
    <t>Girija S. Sajjan, Podugu Uday Kumar, T. Rambabu, K. Madhu Varma, R. Kalyan Satish, G. Prasanthi</t>
  </si>
  <si>
    <t>Journal of Pierre Fauchard academy</t>
  </si>
  <si>
    <t>Correlation between dentofacial esthetics and mental temperament: A clinical photographic analysis using visagism.</t>
  </si>
  <si>
    <t>Rambabu T, Gayatri C, Sajjan GS, Karteek Varma P V, Srikanth V</t>
  </si>
  <si>
    <t>Biological Approach in the Management of Permanent Molars with Irreversible Pulpitis Using Platelet-Rich Fibrin as a Pulpotomy Medicament: Case Reports with 2-Year Follow Up</t>
  </si>
  <si>
    <t>D. Prasanthi NN, Simpsy GS, Chittem J, Sajjan GS</t>
  </si>
  <si>
    <t>Journal of Interdisciplinary Dentistry</t>
  </si>
  <si>
    <t>Evaluation of enamel remineralizing potential of self-assembling peptide P11-4 on artificially induced enamel lesions in vitro</t>
  </si>
  <si>
    <t>Sindhura V, Uloopi K S, Vinay C, Chandrasekhar R.</t>
  </si>
  <si>
    <t>PEDODONTICS</t>
  </si>
  <si>
    <t xml:space="preserve">Journal of Indian society of Pedodontics and Preventive Dentistry </t>
  </si>
  <si>
    <t xml:space="preserve"> Squamous Papilloma on Hard Palate: Case Report and Literature Review. Int J Clin Pediatr Dent 2018;11(3):244-246.</t>
  </si>
  <si>
    <t>Chaitanya P, Martha S, Punithvathy R, Reddy M.</t>
  </si>
  <si>
    <t>International Journal of Clinical Pediatric Dentistry</t>
  </si>
  <si>
    <t>Time and Eruption Sequence of Permanent Teeth in Hyderabad Children: A Descriptive Cross-sectional Study.</t>
  </si>
  <si>
    <t>Chaitanya P, Reddy JS, Suhasini K, Chandrika IH, Praveen D.</t>
  </si>
  <si>
    <t>Adequacy of molar distalization after second and third molar eruption- a case report</t>
  </si>
  <si>
    <t>Sarath Babu Balina, Durga Harsha GV, Padmapriya CV, Varma DPK, Goutham CV</t>
  </si>
  <si>
    <t>ORTHOODONTICS</t>
  </si>
  <si>
    <t>International Journal of Dental Research</t>
  </si>
  <si>
    <t>Anteroposterior and Transverse Dento-alveolar Changes After Slow Maxillary Expansion</t>
  </si>
  <si>
    <t>PadmaPriya CV, Vineesha Ch, Pavan kumar, Tejaswi J, Praveen Kumar Varma, Goutham Chakravathy</t>
  </si>
  <si>
    <t>International Journal of Dental Research and Practice</t>
  </si>
  <si>
    <t>Management of anteroposterior discrepancy using expansion appliances-A case series</t>
  </si>
  <si>
    <t>Durga Harsha GV, Ananth J, Vijay Krishna B, Padmapriya CV, Mounica M, Anoosha M.</t>
  </si>
  <si>
    <t>Fabrication of a magnetic holder for the removal of ocular prosthesis.</t>
  </si>
  <si>
    <t>Rao DB, Malya A, Chandra KB, Nair KC.</t>
  </si>
  <si>
    <t>PROSTHODONTICS</t>
  </si>
  <si>
    <t>Journal of Indian Prosthodontic Society</t>
  </si>
  <si>
    <t>Bone implant contact and it’s relationship with strain in the surrounding bone.</t>
  </si>
  <si>
    <t>Pal H, Nair K.C, Sinha S.</t>
  </si>
  <si>
    <t>Custom made tool for parallel placement of implants.</t>
  </si>
  <si>
    <t>Pal H, Nair KC, Hegde D.</t>
  </si>
  <si>
    <t>Role of teacher in present day dental education.</t>
  </si>
  <si>
    <t>K. Chandrasekharan Nair.</t>
  </si>
  <si>
    <t>Trends in Prosthodontics and Dental Implantology</t>
  </si>
  <si>
    <t>A compilation on case presentations.</t>
  </si>
  <si>
    <t>Bheemalingeswara rao D.</t>
  </si>
  <si>
    <t>Programming of semi adjustable articulator in dentate patients- An album.</t>
  </si>
  <si>
    <t>B. Poojitha, Md. Aneem baig, K. Chandrasekharan Nair, Bheemalingeswara rao, A.V.Ramaraju, MC Suresh Sajjan.</t>
  </si>
  <si>
    <t>Anterior tooth preparation for full coverage restoration.</t>
  </si>
  <si>
    <t>Bheemalingeswara rao, K. Chandrasekharan Nair, A.V.Ramaraju, MC Suresh Sajjan, M. Sreelekha, K. Pradeep Dev.</t>
  </si>
  <si>
    <t>Indian Dentist Research and Review</t>
  </si>
  <si>
    <t>Manipulation of elastomeric impression materials.</t>
  </si>
  <si>
    <t>K. Chandrasekharan Nair, Bheemalingeswara rao, MC Suresh Sajjan,A.V.Ramaraju, Kranthi Kiran, SU Meghana G.</t>
  </si>
  <si>
    <t>Making of a custom made finger prosthesis.</t>
  </si>
  <si>
    <t>AV Ramaraju, K. Chandrasekharan Nair, Bheemalingeswara rao, A. Himaja, B. Poojitha, Md Irfan.</t>
  </si>
  <si>
    <t>Manipulation of heat cure acrylic resin.</t>
  </si>
  <si>
    <t>K. Chandrasekharan Nair, Bheemalingeswara rao, MC Suresh Sajjan, Ravikanth Manyam, Pradeep Dev, M Sreelekha.</t>
  </si>
  <si>
    <t>Laboratory remounting in complete dentures.</t>
  </si>
  <si>
    <t>Bheemalingeswara Rao D, K. Chandrasekharan Nair, Aneem Baig, Satyanarayana Raju, Anusha Yarram, Suresh Sajjan MC.</t>
  </si>
  <si>
    <t>Facebow transfer.</t>
  </si>
  <si>
    <t>MC Suresh Sajjan, K. Chandrasekharan Nair, Bheemalingeswara rao, R. Anusha, B. Poojitha, Irfan Mohammed.</t>
  </si>
  <si>
    <t>Complete denture impressions- A simplified technique.</t>
  </si>
  <si>
    <t>K.Chandrasekharan Nair, D. Bheemalingeswara rao, SU Meghana G, G. Kranthi Kiran, AV Ramaraju, MC Suresh Sajjan.</t>
  </si>
  <si>
    <t>Impressions-Journal of Indian Dental Association Attingal Branch</t>
  </si>
  <si>
    <t>Permanent bases &amp;Working casts.</t>
  </si>
  <si>
    <t>Bheemalingeswara rao, K. Chandrasekharan Nair, K. Pradeep Dev, M. Sreelekha, A.V.Ramaraju, MC Suresh Sajjan.</t>
  </si>
  <si>
    <t>Thermal Regulator device.</t>
  </si>
  <si>
    <t>A. Malya, K. Chandrasekharan Nair, Bheemalingeswara rao, SU Meghana G, A.V.Ramaraju, MC Suresh Sajjan.</t>
  </si>
  <si>
    <t>Facebow transfer in dentate individuals.</t>
  </si>
  <si>
    <t>K. Chandrasekharan Nair, Bheemalingeswara rao, B Poojitha, Aneem Baig, MC Suresh Sajjan, A.V.Ramaraju.</t>
  </si>
  <si>
    <t>Linear dimensional accuracy of various gypsum materials- An invitro study.</t>
  </si>
  <si>
    <t>Rajyalakshmi R, Bheemalingeswara Rao, G. Sivakami, K.Chandrasekharan Nair.</t>
  </si>
  <si>
    <t>International Journal of Scientific Research</t>
  </si>
  <si>
    <t>Gum veneer.</t>
  </si>
  <si>
    <t>SU Meghana G, Kranthi kiran, K. Pradeep Dev, Bheemalingeswara rao, A.V.Ramaraju, K. Chandrasekharan Nair.</t>
  </si>
  <si>
    <t>An esthetic modification of a nasal conformer.</t>
  </si>
  <si>
    <t>Aswal GS, Mohanram SK, Nair CK, Gurumurthy V, Rawat R.</t>
  </si>
  <si>
    <t>Journal of Prosthetic Dentistry</t>
  </si>
  <si>
    <t>Shade selection.</t>
  </si>
  <si>
    <t>B. Poojitha, Irfan Mohammed, Bheemalingeswara Rao D,MC Suresh Sajjan, A.V.Ramaraju, K. Chandrasekharan Nair.</t>
  </si>
  <si>
    <t>Immunology of Dental Caries – A review</t>
  </si>
  <si>
    <t>Swetha P., Manoj B.</t>
  </si>
  <si>
    <t>ORAL PATHOLOGY</t>
  </si>
  <si>
    <t>International journal of current advanced Research</t>
  </si>
  <si>
    <t xml:space="preserve"> Bcl‑2 and c‑Myc expression in oral dysplasia and oral squamous cell carcinoma: An immunohistochemical study to assess tumor progression. </t>
  </si>
  <si>
    <t>Pallavi N, Nalabolu GR, Hiremath SK.</t>
  </si>
  <si>
    <t>Journal of Oral and Maxillofacial Pathology</t>
  </si>
  <si>
    <t xml:space="preserve"> Comparision of Glycogen positive cells in oral smears with random blood sugar levels of Type II diabetes students</t>
  </si>
  <si>
    <t>Madhusudhan Reddy, Govindraj Kumar N, RavikanthManyam, Swetha P, Naga supriya A.</t>
  </si>
  <si>
    <t>Annals of medical and health sciences research</t>
  </si>
  <si>
    <t>Identification of candida species in type 2 diabetic patients using three different staining techniques</t>
  </si>
  <si>
    <t>G Kartheek, Ravikanth Manyam, Naga supriya A, P swetha</t>
  </si>
  <si>
    <t>journal of histotechnology</t>
  </si>
  <si>
    <t>Do dental research journals publish only positive results? A retrospective assessment of publication bias.</t>
  </si>
  <si>
    <t>Gadde P, Penmetsa GS, Rayalla K.</t>
  </si>
  <si>
    <t>PUBLIC HEALTH DENTISTRY</t>
  </si>
  <si>
    <t>Journal of Indian Society of Periodontology</t>
  </si>
  <si>
    <t>Comprehensive assessment of tooth wear in children: A state wide representative survey in Andhra Pradesh, India</t>
  </si>
  <si>
    <t>Praveen G, Jambukeshwar K, Swathi K, Santhosh Kumar V, Ramesh MV, Anandababu B.</t>
  </si>
  <si>
    <t>International Journal of Medical and Health Research</t>
  </si>
  <si>
    <t>The revised Declaration of Geneva, 2017, and India's contradictory legal provisions.</t>
  </si>
  <si>
    <t>Praveen G, Akkaloori A.</t>
  </si>
  <si>
    <t>Indian Journal of Medical Ethics</t>
  </si>
  <si>
    <t>Physical and Mechanical Properties of Heat activated Acrylic Denture Base Resin Materials</t>
  </si>
  <si>
    <t>Rama Krishna Alla, Raghavendra Swamy KN, Ritu Vyas, Prakash Tiruveedula NB, Alluri Murali Krishnam Raju,</t>
  </si>
  <si>
    <t>DENTAL MATERIALS</t>
  </si>
  <si>
    <t>Research journal of Pharmacy and Technology.</t>
  </si>
  <si>
    <t>Comparative evaluation of efficacy of Zinc oxide and Copper oxide nanoparticles as antimicrobial additives in alginate impression materials,</t>
  </si>
  <si>
    <t>Kishore Ginjupalli, Rama krishna Alla, Tushar Shaw, Chaitanya Tellapragada, Lokendra Kumar Gupta, Nagaraja Upadhya P,</t>
  </si>
  <si>
    <t>Materials Today: Proceedings</t>
  </si>
  <si>
    <t>Does the size matter? Evaluation of effect ofincorporation of silver nanoparticles of varyingparticle size on the antimicrobial activity andproperties of irreversible hydrocolloid impressionmaterial,</t>
  </si>
  <si>
    <t>Kishore Ginjupalli, Tushar Shaw, Chaitanya Tellapragad, Rama krishna Alla, Lokendra Gupta, Nagaraja Upadhya Perampalli,</t>
  </si>
  <si>
    <t>Dental Materials</t>
  </si>
  <si>
    <t>The Role of Antifungal Agents in Treating Denture Stomatitis,</t>
  </si>
  <si>
    <t>Raghavendra Swamy KN, Rama Krishna Alla, Shammas Mohammed, Anusha Konakanchi,</t>
  </si>
  <si>
    <t>A study to observe bleeding time, clotting time and total leucocyte count and neutrophillymphocyteratio in male and female young adults of Andhra Pradesh</t>
  </si>
  <si>
    <t>Kumar Sai Sailesh, Movva Swathi, Amarnath P, Sudhakar Reddy R, Tejaswani, Suseelamma</t>
  </si>
  <si>
    <t>PHYSIOLOGY</t>
  </si>
  <si>
    <t>Research Journal of pharmaceuitical, biological and chemical sciences</t>
  </si>
  <si>
    <t>Effect of caloric vestibular stimulationon brain neurotransmitters in a MPTP-induced mouse model of Parkinson’s disease.</t>
  </si>
  <si>
    <t>Kumar Sai Sailesh, Archana R.</t>
  </si>
  <si>
    <t>International Journal of Research in Pharmaceutical Sciences</t>
  </si>
  <si>
    <t>Effect of naturalvestibular stimulation on self-esteem levels in relation to stress.</t>
  </si>
  <si>
    <t>Kumar Sai Sailesh, Archana R, Mukkadan J K</t>
  </si>
  <si>
    <t>International Journal of Biochemistry &amp; Physiology</t>
  </si>
  <si>
    <t>A cross sectional study on effect of Moringa oliefera leaves onblood pressure.</t>
  </si>
  <si>
    <t>Kumar Sai Sailesh, Jabir, Madhusudhan, Archana ,Mukkadan</t>
  </si>
  <si>
    <t>Indian Journal of Clinical Anatomy and Physiology</t>
  </si>
  <si>
    <t>Beneficial effectsof ragatherapy in the management of stress among children with type D personality.</t>
  </si>
  <si>
    <t>Madhusudhan U, Kumar Sai Sailesh, Jabir P K.</t>
  </si>
  <si>
    <t>A comparative study of age ofmenarche between two generations and correlation of age atmenarche of present generation with nutritional status and socioeconomic factors.</t>
  </si>
  <si>
    <t>Archana R, Kumar Sai Sailesh</t>
  </si>
  <si>
    <t>Research Journal of Pharmacy and Technology</t>
  </si>
  <si>
    <t>Does digit ratio varies in individuals with Leo and Scorpio signs</t>
  </si>
  <si>
    <t>Yamini Nikitha, Kumar sai sailesh, Gauthami Penumatsa</t>
  </si>
  <si>
    <t>Morphometric measurements of placenta in low risk singleton pregnancies among Kerala population and its clinical relevance</t>
  </si>
  <si>
    <t>Akshara VR, Ramakrishnan PK, SeemaValsalan E ,Chitra S, Kumar Sai Sailesh, ,Sruthi M V 4,Benjamin W</t>
  </si>
  <si>
    <t>Immediate effect of linear vestibular stimulation on blood pressure and pulse rate in healthy females</t>
  </si>
  <si>
    <t>Brinda, Kumar Sai Sailesh, Ravikanth Manyam,Gautami S Penumatsa</t>
  </si>
  <si>
    <t>National Journal of Physiology, Pharmacy and Pharmacology</t>
  </si>
  <si>
    <t>The effect of examination stresson autonomic functions, eating behavior and quality of life inDental students with type D personality</t>
  </si>
  <si>
    <t>Aneesa Safiya, Kumar Sai Sailesh, Amarnath P, Movva Swathi, Siri Chandana, Krovvidi Sai Vivek, Sudhakar Reddy R, Suseelamma D.</t>
  </si>
  <si>
    <t>Journal of Advanved Research and Biotechnology</t>
  </si>
  <si>
    <t>Antibacterial activity of chitosan nanoparticles against sea food pathogens</t>
  </si>
  <si>
    <t>Sruthy V.R,Kumar Sai Sailesh</t>
  </si>
  <si>
    <t>International Journal of Health and Clinical Research</t>
  </si>
  <si>
    <t>Time to Lend an Inner Ear: Vestibular Stimulation Methods in the Management of Chronic Orofacial Pain</t>
  </si>
  <si>
    <t>Kumar Sai Sailesh, Ravikanth Manyam</t>
  </si>
  <si>
    <t>Journal of Indian Association of Public Health Dentistry</t>
  </si>
  <si>
    <t>The relationship between blood pressure and pupil to limbus diameter (PLD) ratio in pre-hypertensive women: A pilot study</t>
  </si>
  <si>
    <t>Kumar Sai sailesh, Arhana R, Srilatha B, Soumya Mishra, Mukkadan J K</t>
  </si>
  <si>
    <t>Immediate effect of listening to Sri Mahishasura Mardini Strotram on memory in healthy females</t>
  </si>
  <si>
    <t>Matta Navya, Kumar Sai Sailesh,Gautami S Penmatsa,Ravikanth Manyam,Movva Swathi,Kuntal Ghosh</t>
  </si>
  <si>
    <t>Immediate effect of vestibular exercise on blood pressure in healthy females</t>
  </si>
  <si>
    <t>Charishma Saroj N,  Kumar Sai Sailesh, Ravikanth Manyam</t>
  </si>
  <si>
    <t>International Journal of Allied Medical Sciences and Clinical Research</t>
  </si>
  <si>
    <t>Association of 2D:4D ratio with depression, anxiety and stress in second year female dental students</t>
  </si>
  <si>
    <t>Tejaswini Santhoshi Bandaru, Kumar Sai Sailesh, Ravikanth Manyam</t>
  </si>
  <si>
    <t>Morphology and the morphometric measurements of hypertensive and normotensive placenta</t>
  </si>
  <si>
    <t>Akshara.VR, P.K.Ramakrishnan, S.Chitra, Kumar Sai Sailesh, S.Senthil Kumar, Seema Valsalan.E</t>
  </si>
  <si>
    <t>Biomedical Research (India)</t>
  </si>
  <si>
    <t>Association of Depression, Anxiety and Stress with Cognitive functions in female dental students</t>
  </si>
  <si>
    <t>Krishna Kirti Chilukuri, Kumar Sai Sailesh, Ravikanth Manyam, Swathi Movva, Amarnath</t>
  </si>
  <si>
    <t>Asian Pacific Journal of Health Sciences</t>
  </si>
  <si>
    <t>Folic acid, Vitamin B12 and hypothyroidism in pregnancy: Review of the links</t>
  </si>
  <si>
    <t>Srilatha Bashetti, Bhongir Aparna Varma, Rajagopalan Vijayaraghavan, Kumar Sai Sailesh</t>
  </si>
  <si>
    <t>Immediate effect of listening to ‘om’ on spatial and verbal memory in young females.</t>
  </si>
  <si>
    <t>Meenakshi Anupindi , Kumar Sai Sailesh, Ravikanth Manyam</t>
  </si>
  <si>
    <t>Association of the Mental Well-Being Index and Blood Pressure in Grade IV Employees</t>
  </si>
  <si>
    <t>Siri Chandana Korlepara, Kumar Sai Sailesh, Ravikanth Manyam, Sudhakar Reddy R, Swathi Movva, Amarnath P</t>
  </si>
  <si>
    <t>Association of neutrophil/lymphocyte (N/L) ratio and spatial and verbal memory in females</t>
  </si>
  <si>
    <t>Sahithi A, Kumar Sai Sailesh.</t>
  </si>
  <si>
    <t>An overview of different techniques of vestibular stimulation used in experimental animals.</t>
  </si>
  <si>
    <t>Jinu K V, Archana R, kumar Sai Sailesh , J K Mukkadan,Arun H S</t>
  </si>
  <si>
    <t>Effect of vestibular stimulation on different body systems: A overview</t>
  </si>
  <si>
    <t>Kumar Sai Sailesh, Ramakanth, Arun H S</t>
  </si>
  <si>
    <t>Journal of Medical Sciences and Health</t>
  </si>
  <si>
    <t>Students Suicides- Can’t we stop this?</t>
  </si>
  <si>
    <t>Kumar Sai Sailesh, Ravikanth Manyam , Venkata Rama Raju</t>
  </si>
  <si>
    <t>Journal of clinical and diagnoistic research</t>
  </si>
  <si>
    <t>Association Of Hemoglobin Concentration With Susceptibility To Eating Behavior In Females</t>
  </si>
  <si>
    <t>Mounika Balivada, Kumar Sai Sailesh, Ravikanth Manyam, Sudhakar Reddy R, Swathi Movva, Amarnath P</t>
  </si>
  <si>
    <t>Association of mobile phone use and day time sleepiness in students</t>
  </si>
  <si>
    <t>Dara Lavanya, Kumar Sai Sailesh, Ravikanth Manyam, Sudhakar Reddy R, Swathi Movva, Amarnath P</t>
  </si>
  <si>
    <t>Depression, anxiety and stress levels in prehypertensive males.</t>
  </si>
  <si>
    <t>Syamala Devi B, Kala Madhuri N, Sai Sailesh Kumar G, Srilatha B.</t>
  </si>
  <si>
    <t>International Journal of Physiology</t>
  </si>
  <si>
    <t>Therapeutic effects of chitosan nanoparticles</t>
  </si>
  <si>
    <t>Kumar Sai Sailesh, Archana R</t>
  </si>
  <si>
    <t>International Research in Medical and Health Science</t>
  </si>
  <si>
    <t>An update on Hepatitis B virus.</t>
  </si>
  <si>
    <t>Soumendra Nath Maity, Sai Sailesh Kumar, Vijayaraghavan R, Rathnagiri Polavarapu</t>
  </si>
  <si>
    <t>Effect of Rajayoga meditation on depression, anxiety and stress in females with pre-menstrual syndrome</t>
  </si>
  <si>
    <t>Eda Syamala, Priya Roy, Kumar Sai Sailesh, Jabir ,Madhusudhan , Mukkadan</t>
  </si>
  <si>
    <t>Evaluation of ant diabetic potential of hydroalcoholic extract of Annona squamosa (HAEAS) leaf in alloxan monohydrate induced diabetic Albino rats</t>
  </si>
  <si>
    <t xml:space="preserve">Ahmed S. K.,Naveen Alasyam,Chakrapani Cheekavolu, Sunil M
</t>
  </si>
  <si>
    <t>PHARMACOLOGY</t>
  </si>
  <si>
    <t>International Journal of Basic &amp; Clinical Pharmacology</t>
  </si>
  <si>
    <t>Evaluation of Antidepressant and Antioxidant Activity of Fenugreek (Trigonella foenum-greacum) Seed Extract in Wistar Rats</t>
  </si>
  <si>
    <t>Venkatanarayana Narapogu, Naveen Aalsyam* , Naveen Pokala, T Jayasree, Premendran John</t>
  </si>
  <si>
    <t>Journal of Chemical and Pharmaceutical Research</t>
  </si>
  <si>
    <t>Fine Needle Aspiration Cytology of Thyroid Lesions: Diagnostic Accuracy and Limitations</t>
  </si>
  <si>
    <t>Padmavathi K, M.Swetha</t>
  </si>
  <si>
    <t>GENERAL PATHOLOGY</t>
  </si>
  <si>
    <t>IOSR Journal of Dental and Medical Sciences</t>
  </si>
  <si>
    <t>‎0975833X</t>
  </si>
  <si>
    <t xml:space="preserve">Pubmed </t>
  </si>
  <si>
    <t>Google scholar, index copernicus , science citation index</t>
  </si>
  <si>
    <t>PUB MED, Web Of Science</t>
  </si>
  <si>
    <t>cross-ref, google Scholar</t>
  </si>
  <si>
    <t>PuB MED, Web Of Science</t>
  </si>
  <si>
    <t>Print: 22310746; Online: 22493816</t>
  </si>
  <si>
    <t>Pub Med(central), SCOPUS, EBSCO,</t>
  </si>
  <si>
    <t>Index Copernicus, Cross Ref, Google Scholar</t>
  </si>
  <si>
    <t>cross ref, google scholar</t>
  </si>
  <si>
    <t>P: 0976-237X; E: 09762361</t>
  </si>
  <si>
    <t>PubMed</t>
  </si>
  <si>
    <t>Print: 22781889; Online: 22778632.</t>
  </si>
  <si>
    <t>Index Copernicus</t>
  </si>
  <si>
    <t>P: 0976237X; E: 09762361</t>
  </si>
  <si>
    <t>P: 22779531; Online: 23196440.</t>
  </si>
  <si>
    <t>Index Copernicus, PubMed Central</t>
  </si>
  <si>
    <t>PubMed, Index Copernicus</t>
  </si>
  <si>
    <t>0976237X</t>
  </si>
  <si>
    <t>DOAJ, Emerging Sources Citation Index, Index Copernicus, Indian Science Abstracts, IndMed, PubMed Central, SCOPU</t>
  </si>
  <si>
    <t>semnatic scholar, google ,</t>
  </si>
  <si>
    <t>2405772X</t>
  </si>
  <si>
    <t>i-scholar, cite factor</t>
  </si>
  <si>
    <t>Index Copernicus, Indian Science Abstracts</t>
  </si>
  <si>
    <t xml:space="preserve"> Index Copernicus,IndMed, MedInd, MEDLINE/Index Medicus,  SCOPUS</t>
  </si>
  <si>
    <t xml:space="preserve"> Index Copernicus, Pubmed, google scholar</t>
  </si>
  <si>
    <t>Index Copernicus, Pubmed, google scholar</t>
  </si>
  <si>
    <t>Science Central, Google Scholar</t>
  </si>
  <si>
    <t>09724052 (Print); 19984057 (Online)</t>
  </si>
  <si>
    <t>PUBMED, SCOPUS, INDEX COPERNICUS</t>
  </si>
  <si>
    <t>22295194 (Print); 2231270 (Online)</t>
  </si>
  <si>
    <t>Google scholar</t>
  </si>
  <si>
    <t>———</t>
  </si>
  <si>
    <t>22778179 (Print)</t>
  </si>
  <si>
    <t>PUBMED</t>
  </si>
  <si>
    <t>Print: 0973029X; Online: 1998393X</t>
  </si>
  <si>
    <t>Index Copernicus, Indian Science Abstracts, PubMed Central, Scimago Journal Ranking, SCOPUS</t>
  </si>
  <si>
    <t>0972124X</t>
  </si>
  <si>
    <t>INDEX COPERNICUS</t>
  </si>
  <si>
    <t>0974360X; 09743618</t>
  </si>
  <si>
    <t>SCOPUS, Indian Science Abstracts, Google scholar</t>
  </si>
  <si>
    <t>SCOPUS</t>
  </si>
  <si>
    <t>MEDLINE, SCOPUS</t>
  </si>
  <si>
    <t>ESCI-Thomson Reuters, NLM catalogue</t>
  </si>
  <si>
    <t>Scopus</t>
  </si>
  <si>
    <t>Index Copernicus &amp; Google Scholar</t>
  </si>
  <si>
    <t>E: 23942126; P: 23942118</t>
  </si>
  <si>
    <t xml:space="preserve">E: 23942126; P: 23942118
</t>
  </si>
  <si>
    <t xml:space="preserve">E: 0974360X; P: 09743618
</t>
  </si>
  <si>
    <t xml:space="preserve">E: 22313206; P: 23204672
</t>
  </si>
  <si>
    <t>Index Copernicus &amp; Embace</t>
  </si>
  <si>
    <t>Google Scholar</t>
  </si>
  <si>
    <t xml:space="preserve">E: 25903241; P: 2590325X
</t>
  </si>
  <si>
    <t>Index Copernicus &amp; Ebsco</t>
  </si>
  <si>
    <t>Index Copernicus, Approved by NISCAIR</t>
  </si>
  <si>
    <t xml:space="preserve">E: 09761683; P: 0970938X
</t>
  </si>
  <si>
    <t>Journal Citation Report &amp; Scopus</t>
  </si>
  <si>
    <t xml:space="preserve">E: 23490659; P: 23500964
</t>
  </si>
  <si>
    <t xml:space="preserve">E: 097343618; P: 09734360X
</t>
  </si>
  <si>
    <t xml:space="preserve">E: 23949481; P: 2394949X
</t>
  </si>
  <si>
    <t>Index Copernicus &amp; Index Medicus</t>
  </si>
  <si>
    <t xml:space="preserve">E: 0973709X; P: 2249782X
</t>
  </si>
  <si>
    <t>Scopus &amp; ESCI-Thomson Reuters</t>
  </si>
  <si>
    <t xml:space="preserve">E: 2320608X; P: 23206039
</t>
  </si>
  <si>
    <t>E: 22790780; P: 23192003</t>
  </si>
  <si>
    <t>index copernicus</t>
  </si>
  <si>
    <t>E: 22790853; P: 22790861</t>
  </si>
  <si>
    <t>Index Copernicus International</t>
  </si>
  <si>
    <t>Role of frontal sinus and nasal septal patterns in personal identification- A digital radiographic study</t>
  </si>
  <si>
    <t>KothaPavani,R.Sudhakara Reddy, K.Jyothirmai , N.Rajesh,B.Naveenkumar, K.N.V.S.Praveen</t>
  </si>
  <si>
    <t>International Journal of Current Research</t>
  </si>
  <si>
    <t xml:space="preserve"> Radiographic appraisal of maxillo – mandibular osteometrics – An indicator in sexual dimorphism</t>
  </si>
  <si>
    <t>T.Reshmi, Jyothirmai.K, R.Sudhakara Reddy, T.Ramesh, D.Chandini, V.Maha Lakshmi</t>
  </si>
  <si>
    <t xml:space="preserve">International Journal of Current Research </t>
  </si>
  <si>
    <t>Anthropometrics and Odontometrics in Gender Determination – An Observational Comparative Study</t>
  </si>
  <si>
    <t>TungalaNavyaTeja, Reddy Sudhakara Reddy, Nallakunta Rajesh, RayapureddySruthi, DarnaGeetanjali and PenugondaBalaSatyaSrinivas</t>
  </si>
  <si>
    <t>Odontogenicmyxoma of maxilla – A rare case report</t>
  </si>
  <si>
    <t>D.AyeshaThabusum, Rajesh.N,R.SudhakaraReddy,M.Ravikanth, U.ShivajiRaju</t>
  </si>
  <si>
    <t xml:space="preserve">World journal of pharmaceutical and medical research </t>
  </si>
  <si>
    <t>Quirky Bulb On the Lower Jaw: An Organizing Haematoma</t>
  </si>
  <si>
    <t>RaghavendraMahadevNaik, RamanjaneyaRajuPennemetsa, Sudhakara Reddy, Praveen Gadde, SruthiRayapureddy</t>
  </si>
  <si>
    <t>Journal of Clinical and Diagnostic Research</t>
  </si>
  <si>
    <t>Rhetoric to Reality – Efficacy of PunicaGranatum Peel Extract on Oral Candidiasis: - An In Vitro Study</t>
  </si>
  <si>
    <t>PreethiMadugula, Sudhakara Reddy, JyothirmaiKoneru, AtlaSrinivasaRao, RayapureddiSruthi, DivyaTejaDalli</t>
  </si>
  <si>
    <t>Evaluationof knowledge and awareness on practice of dental radiographic safety measures in West godavaridistrict,India-A Questionnaire based Cross sectional study</t>
  </si>
  <si>
    <t>KRojaReddy,MeenakshiKrishnan,TRamesh,B.SravniKrishna,GSwathi,SaiPraveen</t>
  </si>
  <si>
    <t>International journal of dental research and oral sciences</t>
  </si>
  <si>
    <t>Comparison between the commonly used radiographic techniques for intra oral imaging in dentistry-A questionnaire study.</t>
  </si>
  <si>
    <t>Ramesh T, Myla S, Gurugubelli U,Koneru J, Meenakshi K, Bandaru S, Thumula R</t>
  </si>
  <si>
    <t xml:space="preserve">International Journal of Dental Research </t>
  </si>
  <si>
    <t>Assessment of student’s perceptions for audiovisual aids in dentistry</t>
  </si>
  <si>
    <t>Assessment of Student’s Perceptions for Audio-visual Aids in Dentistry</t>
  </si>
  <si>
    <t xml:space="preserve"> Local Anesthesia Failure Cases with Scorpion Bite History in Third Molar Surgery-A Challenge</t>
  </si>
  <si>
    <t>venkata Ramana murthy, Jambukeshwar Kumar</t>
  </si>
  <si>
    <t>The Role of Ultrasound In Diagnosis of Temporomandibular Joint Disc Displacement: A Case–Control Study</t>
  </si>
  <si>
    <t>kishore moturi</t>
  </si>
  <si>
    <t>journal of oral and maxillofacial surgery</t>
  </si>
  <si>
    <t>Oral Focal Mucinosis of Gingiva-A Rare Case Report and Review of Literature</t>
  </si>
  <si>
    <t>Evaluation of Postoperative Complication After Surgical Removal of Third Molars Following Local or Systemic Administration of Dexamethasone- A Comparative Study.</t>
  </si>
  <si>
    <t>international journal of advanced research</t>
  </si>
  <si>
    <t>EFFECT OF 1% ORNIDAZOLE AND 0.25% CHLORHEXIDINE GLUCONATE (ORNIGREATTM GEL) IN THE TREATMENT OF CHRONIC PERIODONTITIS: A CLINICAL EVALUATION</t>
  </si>
  <si>
    <t>Gautami SP, Anudeep M, P. Arunbhupathi, G. Ramyateja.</t>
  </si>
  <si>
    <t>East African Medical Journal</t>
  </si>
  <si>
    <t xml:space="preserve">Hereditary Gingival Fibromatosis- A Rare Autosomal Dominant Disorder – A Case Report. </t>
  </si>
  <si>
    <t xml:space="preserve">Sruthima NVS Gottumukkala, C D Dwarakanath, Suneetha K, Ramesh K S V, Gautami S Penmetsa, Satyanarayana B. </t>
  </si>
  <si>
    <t xml:space="preserve">Journal of Biomedical and Pharmaceutical Research. </t>
  </si>
  <si>
    <t xml:space="preserve">Evaluation of post operative healing response and patient comfort with two periodontal dressings- ResoPac and CoePak following periodontal flap surgery- A comparative clinical study. </t>
  </si>
  <si>
    <t>Gautami S Penmetsa, Ramya Teja G, Anudeep M, Chaitanya A.</t>
  </si>
  <si>
    <t>Journal of Biomedical and Pharmaceutical Research.</t>
  </si>
  <si>
    <t>Knowledge, Attitude and Perception Regarding Biostatistics Among Postgraduate Students in Dental Institutions of Andhra Pradesh.</t>
  </si>
  <si>
    <t>Penmetsa GS, Dubba K, Mohammad Z</t>
  </si>
  <si>
    <t xml:space="preserve"> Journal of Indian Association of Public Health Dentistry </t>
  </si>
  <si>
    <t xml:space="preserve">Application of omics in personalized oral health care: A paradigm shift – A Review. </t>
  </si>
  <si>
    <t xml:space="preserve">Suneetha Koneru, Tanikonda Rambabu. </t>
  </si>
  <si>
    <t xml:space="preserve">Periodontal Health Awareness and Self perceived Halitosis Among Various Professional Students of West Godavari District of Andhra Pradesh. </t>
  </si>
  <si>
    <t xml:space="preserve">Gautami S. Penmetsa, Swati Singh, Praveen Gadde , Ramya G. Teja, Uday R. Bhaskar
</t>
  </si>
  <si>
    <t xml:space="preserve">Comparative evaluation of multiflower honey, jamun honey and chlorhexidine gluconate gel (0.2%) on clinical levels of dental plaque: one week randomized controlled clinical trial. 
</t>
  </si>
  <si>
    <t xml:space="preserve">Gautami s penmetsa and l kalyani kondepudi. </t>
  </si>
  <si>
    <t xml:space="preserve">International Journal of Pharma Bio Sciences </t>
  </si>
  <si>
    <t>Quantitative analysis of remineralization of artificial carious lesions with commercially available newer remineralizing agents using SEM-EDX-in vitro study.</t>
  </si>
  <si>
    <t>Zaheer AS, Rambabu T, Sajjan GS, Madhuvarma K, Satish RK, Lakshmi BH, Sirisha G, Nagalakshmi V.</t>
  </si>
  <si>
    <t>Journal of clinical and diagnostic research</t>
  </si>
  <si>
    <t>Spectrophotometric evaluation of colour stability of nano hybrid composite resin in commonly used food colourants in asian countries</t>
  </si>
  <si>
    <t xml:space="preserve">. Jyothi C, Sajjan GS,  Madhuvarma K. </t>
  </si>
  <si>
    <t>Single rooted maxillary first molar with typeI canal configuration: case reports</t>
  </si>
  <si>
    <t>Gajjela RS. Sajjan GS, Satish RK, Putchala LS, Gunapa P, Podugu U, Reddy C</t>
  </si>
  <si>
    <t>Annals International Medical Dental Research</t>
  </si>
  <si>
    <t>In vitro evaluation of antimicrobial efficacy of 2% chlorhexidin loaded electrospun nanofibers.</t>
  </si>
  <si>
    <t>Vaishali A, Madhuvarma K, Arunbhuathi P, Sreenivasbharath T, Ramesh MV, Karteekvarma P.</t>
  </si>
  <si>
    <t>Comparative evaluation of chlorhexidine, grape seed extract, riboflavin/chitosan modification on microtensile bond strength of composite resin to dentin after polymerase chain reaction thermocycling: An in vitro study</t>
  </si>
  <si>
    <t xml:space="preserve">Gajjela RS, Satish RK, Sajjan GS, Varma KM, Rambabu T, Vijaya Lakshmi BH. </t>
  </si>
  <si>
    <t>Journal of conservative dentistry</t>
  </si>
  <si>
    <t xml:space="preserve"> Comparison Of Middle Phalanx Of The Middle Finger And Cervical Vertebrae As Skeletal Maturity Indicators</t>
  </si>
  <si>
    <t>Pavitra T J, K. S. Uloopi, C. Vinay, Chandrasekhar Rayala, N. Manikya Kumar, S. Pavani Chandra.</t>
  </si>
  <si>
    <t>Indian Journal Of Dental Sciences.</t>
  </si>
  <si>
    <t>Fabrication of Pre-Formed Acrylic Removable Retainer for Instant Retention</t>
  </si>
  <si>
    <t>RSVM Raghu Ram, M. Anoosha, B. Vijay Krishna, G. Sunil, G. V. Durga Harsha,</t>
  </si>
  <si>
    <t>International Journal of Orthodontics Milwaukee</t>
  </si>
  <si>
    <t>Comprehensive Format of Informed Consent in Research and Practice: A Tool to uphold the Ethical and Moral Standards</t>
  </si>
  <si>
    <t>P Arun Bhupathi, GR Ravi</t>
  </si>
  <si>
    <t>A simple technique for fabrication of a surgical guide for predictable placement of dental implants.</t>
  </si>
  <si>
    <t>Suresh Sajjan MC, Yekula PS, Kovvuri SS, Venkata Alluri RR.</t>
  </si>
  <si>
    <t>Journal Dental Implants</t>
  </si>
  <si>
    <t>Evaluation of Changes in Occlusal Force Distribution and Peak Ratio of Complete Denture Occlusion at Insertion and One Week of Post Insertion Phase Using T -Scan 8.</t>
  </si>
  <si>
    <t>Santhosh Yanda and Suresh Sajjan.</t>
  </si>
  <si>
    <t>SciTz Dentistry Research and Therapy.</t>
  </si>
  <si>
    <t>Making of an Alginate impression.</t>
  </si>
  <si>
    <t>Dr AV Rama Raju, Dr Satyanarayana Raju, Dr D. Bheemalingeswara Rao, Dr B. Poojitha, Dr Irfan Mohammed, Dr K. Chandrasekharan Nair.</t>
  </si>
  <si>
    <t>Impressions in Fixed Prosthodontics.</t>
  </si>
  <si>
    <t>Dr AV Rama Raju, Dr Srikanth, Dr Vudi Srinivas, Dr M.C.Suresh Sajjan, Dr D. Bheemalingeswara Rao, Dr K. Chandrasekharan Nair.</t>
  </si>
  <si>
    <t>Manipulation of the commonly used gypsum products.</t>
  </si>
  <si>
    <t>Dr D. Bheemalingeswara Rao, Dr K. Chandrasekharan Nair, Dr Alluri Naga Swapnika, Dr AV Rama Raju, Dr Anusha Yarram, Dr M.C.Suresh Sajjan.</t>
  </si>
  <si>
    <t>Effect of joining the sectioned implant-supported prosthesis on the peri-implant strain generated in simulated mandibular model.</t>
  </si>
  <si>
    <t>Singh I, Nair KC, Shetty J.</t>
  </si>
  <si>
    <t xml:space="preserve">Journal of Indian Prosthodontic Society </t>
  </si>
  <si>
    <t>A simple method of preparing tooth to receive a full crown.</t>
  </si>
  <si>
    <t>Dr Prem Sagar Y, Dr K. Chandrasekharan Nair, Dr D. Bheemalingeswara Rao, Dr Yenumula J B Manikyamba, Dr AV Rama Raju, Dr M.C.Suresh Sajjan.</t>
  </si>
  <si>
    <t>Polishing of newer ceramics.</t>
  </si>
  <si>
    <t>Nair KC, Rao B, Aswinikumar, Dathan P, Murukan PA.</t>
  </si>
  <si>
    <t>Provisionals for fixed prosthesis.</t>
  </si>
  <si>
    <t>Dr M.C.Suresh Sajjan, Dr K. Chandrasekharan Nair, Dr D. Bheemalingeswara Rao, Dr Suryateja Rentala, Dr Narasimha Rao G, Dr AV Rama Raju.</t>
  </si>
  <si>
    <t>Effect of cast Co-Cr and acetal resin removable clasp on the surface of enamel.</t>
  </si>
  <si>
    <t>Pal H, Nair KC, Sinha S.</t>
  </si>
  <si>
    <t>Guiding flange appliance.</t>
  </si>
  <si>
    <t>Dr K. Chandrasekharan Nair, Dr D. Bheemalingeswara Rao, Dr Kameswari Chembrolu, Dr M.C.Suresh Sajjan, Dr AV Rama Raju, Dr Venkata Rajesh kumar P.</t>
  </si>
  <si>
    <t>Ultrasonic evaluation of influence of hard acrylic resin denture on blood flow of mandibular denture supporting mucosa utilizing duplex color Doppler studies: An in vivo study.</t>
  </si>
  <si>
    <t>Binsu S, Nair KC, Jhon B, Nayar S, Julian J, Shahid M.</t>
  </si>
  <si>
    <t>Boxing of an impression.</t>
  </si>
  <si>
    <t>Dr D. Bheemalingeswara Rao, Dr K. Chandrasekharan Nair, Dr Aneem Baig, Dr Satyanarayana Raju, Dr AV Rama Raju, Dr M.C.Suresh Sajjan.</t>
  </si>
  <si>
    <t>Palatal ramp appliance.</t>
  </si>
  <si>
    <t>Dr K. Chandrasekharan Nair, Dr AV Rama Raju, Dr Vallabhaneni Sindhu, Dr D. Bheemalingeswara Rao, Dr M.C.Suresh Sajjan, Dr Anusha Yarram.</t>
  </si>
  <si>
    <t>Home care of Implants.</t>
  </si>
  <si>
    <t>Dr K. Chandrasekharan Nair, Dr Pradeep Dathan, Dr D. Bheemalingeswara Rao.</t>
  </si>
  <si>
    <t>The DentCare</t>
  </si>
  <si>
    <t>Processing of an acrylic denture.</t>
  </si>
  <si>
    <t>Dr AV Rama Raju, Dr K. Chandrasekharan Nair, Dr Kommana Satya Meghana, Dr D. Bheemalingeswara Rao, Dr Sudheer Kondaka, Dr M.C.Suresh Sajjan.</t>
  </si>
  <si>
    <t>Immediate Versus Delayed Loading of Implant for Replacement of Missing Mandibular First Molar: A Randomized Prospective Six Years Clinical Study.</t>
  </si>
  <si>
    <t>Chidagam PRLV, Gande VC, Yadlapalli S, Venkata RY, Kondaka S, Chedalawada S.</t>
  </si>
  <si>
    <t>Journal of Clinical and Diagnostic Research.</t>
  </si>
  <si>
    <t>A Custom Made Implant Supported Auricular Prosthesis Designed by Rapid Prototyping for Compromised Bone Support: A Case Report.</t>
  </si>
  <si>
    <t>Lovely M, Gopal D, Kumar V, Nair KC, George BT.</t>
  </si>
  <si>
    <t>The Journal of Implant &amp; Advanced Clinical Dentistry.</t>
  </si>
  <si>
    <t>Waxing up, carving and flasking of dentures.</t>
  </si>
  <si>
    <t>Dr D Bheemalingeswara Rao, Dr K Chandrasekharan Nair, Dr K Satya Meghana, Dr Prem Sagar Y, Dr AV Rama Raju, Dr M.C.Suresh Sajjan.</t>
  </si>
  <si>
    <t>Some factors that affect dental implant treatment.</t>
  </si>
  <si>
    <t>Nair KC, Dathan PC, Rao B.</t>
  </si>
  <si>
    <t>Denture marker.</t>
  </si>
  <si>
    <t>Dr M.C.Suresh Sajjan, Dr K. Chandrasekharan Nair, Dr D. Bheemalingeswara Rao, Dr Akkottilam Malya, Dr R.Chaitanya, Dr AV Rama Raju.</t>
  </si>
  <si>
    <t>Orbital prosthesis- laboratory steps.</t>
  </si>
  <si>
    <t>Dr D. Bheemalingeswara Rao, Dr K. Chandrasekharan Nair, Dr Srilakshmi Kotamsetty, Dr Vineeth, Dr AV Rama Raju, Dr M.C.Suresh Sajjan.</t>
  </si>
  <si>
    <t>Relationship of edentulism and dentures to oral and general health.</t>
  </si>
  <si>
    <t>Dr D. Bheemalingeswara Rao, Dr K. Chandrasekharan Nair, Dr M.C.Suresh Sajjan, Dr AV Rama Raju, Dr M. Satyanarayana Raju.</t>
  </si>
  <si>
    <t>A Compilation on Thesis / Dissertation.</t>
  </si>
  <si>
    <t>Dr K. Chandrasekharan Nair, Dr D. Bheemalingeswara Rao, Dr Pradeep Dathan, Dr T. Mohan kumar, Dr P.A.Murukan.</t>
  </si>
  <si>
    <t>Trends in Prosthodontics and Dental Implantology.</t>
  </si>
  <si>
    <t>Implant thread designs: An overview.</t>
  </si>
  <si>
    <t>Dr Yenumula YJB Manikyamba, Dr M.C.Suresh Sajjan, Dr AV Rama Raju, Dr D. Bheemalingeswara Rao, Dr K. Chandrasekharan Nair.</t>
  </si>
  <si>
    <t>TUGSE – Case series</t>
  </si>
  <si>
    <t>Manoj B., Swetha P., Govind Raj Kumar N., Naga Supriya A.,Pallavi N.</t>
  </si>
  <si>
    <t xml:space="preserve">Langerhans cell histiocytosis presenting as an oral lesion: a case report and literature. </t>
  </si>
  <si>
    <t>Dr. Smita Shrishail Birajdar, Dr. Radhika M.B, Dr. Soumya Makarla, Dr. Shrinath, Dr. Paremala K, Dr. Sudhakara M.</t>
  </si>
  <si>
    <t xml:space="preserve">Interference RNA in immune-mediated oral diseases-mini review. </t>
  </si>
  <si>
    <t>Raghu Dhanpal, sree pallavi somasundarapandian, sosroseno wihaskoro, ranganathan kannan, govind rajkumar, ramaswamy chidambaram</t>
  </si>
  <si>
    <t>Central european journal of immunology</t>
  </si>
  <si>
    <t xml:space="preserve">Fibro-osseous lesions of jaw- An institutional study of 69 cases in Coastal Andhra Pradesh. </t>
  </si>
  <si>
    <t>Dr. Nagaraja A, Manoj Bobbili, GovindrajNalabolu, SmitaBirajdar, Bharath TS</t>
  </si>
  <si>
    <t>Indian Journal of Medical Research and Pharmaceutical Sciences</t>
  </si>
  <si>
    <t>A Cyclopedic View of Tooth Wear in Adults: A Descriptive Epidemiological Survey in Andhra Pradesh</t>
  </si>
  <si>
    <t>Pooja Y, Sushma P, Renuka K, Leela B, Praveen G</t>
  </si>
  <si>
    <t>Saudi Journal of Oral and Dental Research</t>
  </si>
  <si>
    <t>Ethical Issues in Conducting Placebo Controlled Clinical Trials</t>
  </si>
  <si>
    <t>MOJ Public Health</t>
  </si>
  <si>
    <t>Uddanam nephropathy in India: a challenge for epidemiologists.</t>
  </si>
  <si>
    <t>Gadde P, Sanikommu S, Manumanthu R, Akkaloori A.</t>
  </si>
  <si>
    <t>Bulletin of  World Health Organisation</t>
  </si>
  <si>
    <t>Influence of Silver Nanoparticles Incorporation on Flexural Strength of Heat-Cure Acrylic Denture Base Resin Materials.</t>
  </si>
  <si>
    <t>Alla RK, Swamy KN, Vyas R, Konakanchi A, Guduri V, Gadde P.</t>
  </si>
  <si>
    <t>Annual Research &amp; Review in Biology</t>
  </si>
  <si>
    <t xml:space="preserve">Anti-bacterial activity and GC-MS analysis of ripened and un ripened Banana (Musa x paradisiaca L) cv. Bontha fruit pulp Extracts.
</t>
  </si>
  <si>
    <t>Jyothirmayi N, and Mallikarjuna Rao N.</t>
  </si>
  <si>
    <t>BIOCHEMISTRY</t>
  </si>
  <si>
    <t>Research Journal of Pharmaceutical, Biological and Chemical Sciences</t>
  </si>
  <si>
    <t>Evaluation of antidiabetic effect of Murraya koenigii leaves chloroform extract (MKLCE) in alloxan induced diabetic albino rats.</t>
  </si>
  <si>
    <t>Ahmed SK, Sunil M, Chakrapani Cheekavolu and Naveen Alasyam</t>
  </si>
  <si>
    <t>The Pharma Innovation Journal</t>
  </si>
  <si>
    <t>2017</t>
  </si>
  <si>
    <t xml:space="preserve">INDEX COPERNICUS ICV </t>
  </si>
  <si>
    <t>INDEX COPERNICUS ICV</t>
  </si>
  <si>
    <t>Online: 0973709X; Print: 2249782X</t>
  </si>
  <si>
    <t>INDEX COPERNICUS INTERNATIONAL</t>
  </si>
  <si>
    <t>Online: 0973709X; Print : 2249782X</t>
  </si>
  <si>
    <t>SCOPUS, INDEX COPERNICUS, EBSCO</t>
  </si>
  <si>
    <t>Southwest-German Union Catalogue (SWB) (Germany)</t>
  </si>
  <si>
    <t>21419248; 22779205</t>
  </si>
  <si>
    <t>PubMed Central</t>
  </si>
  <si>
    <t>pub med, scopus</t>
  </si>
  <si>
    <t>DOAJ, EBSCO</t>
  </si>
  <si>
    <t xml:space="preserve">cross-ref, </t>
  </si>
  <si>
    <t>0012835X</t>
  </si>
  <si>
    <t>PubMed, INDEX COPERNICUS</t>
  </si>
  <si>
    <t>P: 22494863; E: 22787135</t>
  </si>
  <si>
    <t>0973709X</t>
  </si>
  <si>
    <t>Index Copernicus ICV, SCOPUS,</t>
  </si>
  <si>
    <t>index copernicus. global index medicus</t>
  </si>
  <si>
    <t>pubmed</t>
  </si>
  <si>
    <t>DOAJ, Index Copernicus, Indian Science Abstracts, EBSCO, google scholar</t>
  </si>
  <si>
    <t>PUBMED, MEDLINE</t>
  </si>
  <si>
    <t>P: 09747052; E: 09751904</t>
  </si>
  <si>
    <t>PUBMED,Index Copernicus International</t>
  </si>
  <si>
    <t>09746781 (Print); 09747850 (Online)</t>
  </si>
  <si>
    <t>Index Copernicus, Indian Science Abstracts, Google scholar</t>
  </si>
  <si>
    <t>09724052 (Print ); 1998-4057 (Online)</t>
  </si>
  <si>
    <t>09724052(Print); 19984057 (Online)</t>
  </si>
  <si>
    <t xml:space="preserve">PUBMED Central, SCOPUS, INDEX COPERNICUS </t>
  </si>
  <si>
    <t>19475284 (Electronic )</t>
  </si>
  <si>
    <t>2347-565X</t>
  </si>
  <si>
    <t>Index Copernicus, Google scholar, ISI Thomson Reuters</t>
  </si>
  <si>
    <t xml:space="preserve">Thomson Reuters "Web of Science" Emerging Sources Citation Index (ESCI), NCBI NLM Catalogue, EMBASE </t>
  </si>
  <si>
    <t>E: 22777695; P: 23498242</t>
  </si>
  <si>
    <t>Index Copernicus International,</t>
  </si>
  <si>
    <t>Demystifying the Enigma of Smoking - An observational comparative study on tobacco smoking</t>
  </si>
  <si>
    <t>Ayesha ThabusumDharmavaram, Rajesh Nallakunta, Sudhakara Reddy Reddy, SaiKiranChennoju</t>
  </si>
  <si>
    <t>Demystifying the mystified - an ambiguous presentation of cemento-ossifying fibroma in maxilla</t>
  </si>
  <si>
    <t>N. Rajesh, D. Ayesha Thabusum, R. Sudhakara Reddy, M. Ravikanth</t>
  </si>
  <si>
    <t>British journal of medicine and medical research</t>
  </si>
  <si>
    <t>Carrea’s index and tooth dimensions – an avant-garde in stature estimation – an observational study</t>
  </si>
  <si>
    <t>RayapureddySruthi, Reddy Sudhakara Reddy, Nallakunta Rajesh, KoneruJyothirmai, MadgulaPrteethi, ThungalaNavyaTeja</t>
  </si>
  <si>
    <t>Odontometrics: a key to gender determination.</t>
  </si>
  <si>
    <t xml:space="preserve">	DalliDt, Reddy S, Dathar S, Nallakunta R, Madugula P, Darna G</t>
  </si>
  <si>
    <t>World journal of dentistry</t>
  </si>
  <si>
    <t>Effect of TENS in relieving symptoms of xerostomia</t>
  </si>
  <si>
    <t>Vijayalaxmi N, Sudhakara Reddy R, Ramesh T, Lavanya Reddy R, SwapnaLa</t>
  </si>
  <si>
    <t>Morphological analysis of mandible for sex determination-a retrospective study</t>
  </si>
  <si>
    <t xml:space="preserve"> Boddu Naveen Kumar, T.Ramesh, Reddy
Sudhakara Reddy, Sai KiranChennoju, Kotha
Pavani, Kotu nagavenkata Sai Praveen</t>
  </si>
  <si>
    <t>International journal of science and research Methodology</t>
  </si>
  <si>
    <t>An oral ulcer- unraveling the mystery</t>
  </si>
  <si>
    <t>Rajesh,D,AyeshaThabusum,R.SudhakaraReddy,M.Ravikanth, U.ShivajiRaju</t>
  </si>
  <si>
    <t>Saudi journal of biomedical research</t>
  </si>
  <si>
    <t>Various forms of tobacco usage and its associated oral mucosal lesions</t>
  </si>
  <si>
    <t>Naveen-Kumar B, Tatapudi R, Sudhakara-Reddy R, Alapati S, Pavani K, Sai-Praveen KN</t>
  </si>
  <si>
    <t>Journal of clinical and experimental dentistry</t>
  </si>
  <si>
    <t xml:space="preserve">Salivary glucose levels and oral candidal carriage in type ii diabetics </t>
  </si>
  <si>
    <t xml:space="preserve">Ramya K, N Madhavi,SudhakaraReddy, ChSaiKiran, T Ramesh, G Subbarayudu </t>
  </si>
  <si>
    <t>International journal of health sciences</t>
  </si>
  <si>
    <t>Comparison between the commonly used radiographic techniques for intra oral imaging in dentistry-A questionnaire study</t>
  </si>
  <si>
    <t xml:space="preserve">RameshTatapudi,SwathiMyla,UpendraGurugubelli,JyothirmaiKonneru,MeenakshiK,SravaniBandaru </t>
  </si>
  <si>
    <t>International journal of dental research</t>
  </si>
  <si>
    <t>Morphometric analysis of mandible for sex determination -A Retrospective study</t>
  </si>
  <si>
    <t>KotunagavenkatasaipraveenBoddu,Naveenkumar,T.Ramesh,ReddySudhakaraReddy,SaiKiranChennoju,KothaPavani</t>
  </si>
  <si>
    <t>International journal of science and research methodology</t>
  </si>
  <si>
    <t xml:space="preserve"> A retrospective analysis to assess correlation between habit association and site involved, treatment provided and its outcome in oral leukoplakia patients</t>
  </si>
  <si>
    <t>Tatapudi Ramesh , GurugubelliUpendra , BandaruSravani Krishna , DatharSahithi , Priyankesh Sinha, Myla Swathi</t>
  </si>
  <si>
    <t xml:space="preserve"> International journal of medical sciences and public health</t>
  </si>
  <si>
    <t>A silent transformation of keratocystic odontogenic tumour to squamous cell carcinoma: a case report and review of literature</t>
  </si>
  <si>
    <t>Gurugubelli U, Tatapudi R, Manyam R, Sinha P</t>
  </si>
  <si>
    <t>Journal of Indian academy of oral medicine and radiology</t>
  </si>
  <si>
    <t>A comparative study to diagnose the accuracy of E-speed film, complimentary metal oxide semiconductor and storage phosphor systems in the detection of proximal caries: An in vitro study</t>
  </si>
  <si>
    <t xml:space="preserve">Tatapudi Ramesh , GurugubelliUpendra , BandaruSravani Krishna , SahithiDathar , PriyankeshRaghavendra MN , Swathi Myla , Roja. K </t>
  </si>
  <si>
    <t>Hemostasis and Post-operative Care of Oral Surgical Wounds by Hemcon Dental Dressing in Patients on Oral Anticoagulant Therapy: A Split Mouth Randomized Controlled clinical trial</t>
  </si>
  <si>
    <t>Jambukeshwar kumar</t>
  </si>
  <si>
    <t>journal of clinical and diagnostic research</t>
  </si>
  <si>
    <t>Platelet rich fibrin- the rescuer after evanescence of mineral trioxide aggregate placed in an immature tooth with a periapical lesion</t>
  </si>
  <si>
    <t>Samyukta GR, Sajjan GS, Satish RK,  Madhuvarma K</t>
  </si>
  <si>
    <t>Journal of advanced research</t>
  </si>
  <si>
    <t>Intractable treatment of inflammatory internal root resorption by fortifying with mineral trioxide aggregate and fiber post</t>
  </si>
  <si>
    <t>Samyukta GS, Sajjan GS, Rambabu T, Satish RK</t>
  </si>
  <si>
    <t xml:space="preserve">journal of  Pierre Fauch Academ </t>
  </si>
  <si>
    <t>Evaluation of the quality of obturation with obtura at different sizes of apical preparation through microlekage testing</t>
  </si>
  <si>
    <t xml:space="preserve">Rambabu T , Prasanthi NNVD , Sajjan GS,  Lakshmi BHV,Madhuvarma K , Satish RK. </t>
  </si>
  <si>
    <t>Journal of clinical diagnostic research</t>
  </si>
  <si>
    <t>Effect of 810nm diode laser disinfection on bond strength of resin sealer to radicular dentin- an invitro study</t>
  </si>
  <si>
    <t>Pratap VB,  Madhuvarma K, Sajjan GS, Satish RK</t>
  </si>
  <si>
    <t>international journal of current advance research</t>
  </si>
  <si>
    <t>Remineralization of bleached enamel with novel nutraceutical agents: an invitro study</t>
  </si>
  <si>
    <t>Sajjan GR, Revathi I, Rambabu T, Madhuvarma K, Satish RK</t>
  </si>
  <si>
    <t>. International dental medical Journal Advance Resarch</t>
  </si>
  <si>
    <t>comparitive evaluation of increase in root canal surface area and canal transportation in curved canals by three rotary instruments: A Cone beam computed tomographic study</t>
  </si>
  <si>
    <t xml:space="preserve">Prasanthi NNVD, Rambabu T, Sajjan GS,  Madhuvarma K , Satish RK </t>
  </si>
  <si>
    <t>Journal of Conservative Dentistry</t>
  </si>
  <si>
    <t>An invitro evaluation of the effects of autoclave sterilization on fracture resistance of biologic posts.</t>
  </si>
  <si>
    <t xml:space="preserve">Pratap VB,  Madhuvarma K, Suresh P, Satish RK. </t>
  </si>
  <si>
    <t>International Journal of Current Advanced Resarch</t>
  </si>
  <si>
    <t xml:space="preserve">Correlation of width of zone of keratinized tissue and gingival tissue thickness with periodontal status in anterior teeth. </t>
  </si>
  <si>
    <t>Penmetsa GS, Supriya MS, Doraiswamy DC.</t>
  </si>
  <si>
    <t xml:space="preserve">     PERIODONTICS</t>
  </si>
  <si>
    <t xml:space="preserve">Journal of Evolution of  Medical and Dental Sciences </t>
  </si>
  <si>
    <t xml:space="preserve">Assessment of blood glucose levels in diabetic patients with periodontitis: A three-way method using gingival crevicular, capillary, and venous blood. </t>
  </si>
  <si>
    <t xml:space="preserve"> Penmetsa GS, Devi J B, Dwarakanath CD. </t>
  </si>
  <si>
    <t xml:space="preserve">    PERIODONTICS</t>
  </si>
  <si>
    <t>International Dental and Medical Journal of Advanced Research</t>
  </si>
  <si>
    <t xml:space="preserve">Sub-epithelial connective tissue graft for root coverage in nonsmokers and smokers: A pilot comparative clinical study. </t>
  </si>
  <si>
    <t xml:space="preserve">Dwarakanath CD, Divya B, Sruthima GN, Penmetsa GS. </t>
  </si>
  <si>
    <t xml:space="preserve"> PERIODONTICS</t>
  </si>
  <si>
    <t>Journal of Indian Society of Periodontololgy</t>
  </si>
  <si>
    <t xml:space="preserve">Comparative evaluation of the efficacy of novamin and Pro-argin in reducing dentinal hypersensitivity: a double Blind randomized controlled clinical trial, </t>
  </si>
  <si>
    <t>Gautami.S.Penmetsa, Prathyusha.kollati, C.D.Dwarakanath</t>
  </si>
  <si>
    <t>Journal of Advanced Medical and Dental Sciences Research</t>
  </si>
  <si>
    <t xml:space="preserve"> Prevalence and predictors of early childhood caries in 3 to 6 year old south Indian children – a cross sectional descriptive study. </t>
  </si>
  <si>
    <t>Satya gopal A, C. Vinay, Uloopi KS, Chandrasekhar R, Madhuri V.</t>
  </si>
  <si>
    <t xml:space="preserve">Oral Health &amp; Preventive Dentistry </t>
  </si>
  <si>
    <t xml:space="preserve">An Unusual Case Report of Compound Odontoma Associated with Unerupted Primary Lateral Incisor. </t>
  </si>
  <si>
    <t>Madhuri V, Chandrasekhar R, Vinay C .</t>
  </si>
  <si>
    <t>Pediatric Dental Care</t>
  </si>
  <si>
    <t xml:space="preserve"> Oral health status and treatment needs of hearing impaired children attending a special school in Bhimavaram, India.   Jan-Feb;27(1):.</t>
  </si>
  <si>
    <t>Sandeep V, Kumar M, Vinay C, Chandrasekhar R, Jyostna P.</t>
  </si>
  <si>
    <t>Indian Journal of Dental Research</t>
  </si>
  <si>
    <t>In vivo comparison of cavity disinfection efficacy with APF gel, Propolis, Diode Laser, and 2% chlorhexidine in primary teeth.</t>
  </si>
  <si>
    <t>Mohan PVMU, Uloopi KS, Vinay C, Rao RC.</t>
  </si>
  <si>
    <t>Contemporary Clinical Dentistry.</t>
  </si>
  <si>
    <t xml:space="preserve">Clinical Evaluation of Low Level Diode Laser Application For Primary Teeth Pulpotomy. </t>
  </si>
  <si>
    <t>Uloopi KS, Vinay C, Ratnaditya A, Gopal AS, Mrudula KJN, Rao RC.</t>
  </si>
  <si>
    <t xml:space="preserve"> Impact of Verbal, Braille Text, and Tactile Oral Hygiene Awareness Instructions on Oral Health Status of Visually Impaired Children </t>
  </si>
  <si>
    <t>Chowdary PB, Uloopi KS, Vinay C, Rao VV, Rayala C.</t>
  </si>
  <si>
    <t>Journal of Indian Society of Pedodontics Preventive Dentistry.</t>
  </si>
  <si>
    <t xml:space="preserve"> Life with incomplete bite”- preventive oral care and findings of child with pre-existing “Poland syndrome”.</t>
  </si>
  <si>
    <t>Ghousia S, Uloopi KS, Vinay chandrappa.</t>
  </si>
  <si>
    <t>Pediatric dental journal</t>
  </si>
  <si>
    <t>Quick measuring scale for elastomeric chains</t>
  </si>
  <si>
    <t>S V M Raghu Ram Ravipati, M Anoosha, G Sunil.</t>
  </si>
  <si>
    <t>The Journal of Indian Orthodontic Society</t>
  </si>
  <si>
    <t xml:space="preserve">. Poorly differentiated synovial sarcoma of mandible. </t>
  </si>
  <si>
    <t>Kashyap B, Reddy PS, Raj kumar N.G</t>
  </si>
  <si>
    <t>Oncobiol Targets</t>
  </si>
  <si>
    <t xml:space="preserve"> Histomorphometric image analysis of leukoplakia with different grades of dysplasia and oral submucous fibrosis in parabasal and spinous layers of oral epithelium.</t>
  </si>
  <si>
    <t>Keerthirao. J, santhoshkumar s hiremath.,govind raj k nalabolu., alapatinagasupriya., sreenivasabharath t5 and swetha p</t>
  </si>
  <si>
    <t>International journal of current advanced research</t>
  </si>
  <si>
    <t xml:space="preserve">Epidemiological study of odontogenic tumours:An institutional experience. </t>
  </si>
  <si>
    <t>Nalabolu GR, Mohiddin A, Hiremath SK, Manyam R, Bharath TS, Raju PR</t>
  </si>
  <si>
    <t>Journal of  Infectious Public Health</t>
  </si>
  <si>
    <t>Nasopalatine Duct Cyst: A Rare Case Report</t>
  </si>
  <si>
    <t>Nagaraja A, Govind Raj Kumar N and ArifM</t>
  </si>
  <si>
    <t>SM J Dent</t>
  </si>
  <si>
    <t xml:space="preserve"> A Solitary Phlebolith in the Buccal Mucosa: Report of a Rare Entity and Clinicopathologic Correlation</t>
  </si>
  <si>
    <t>Nagaraja A, Kumar NG, Kumar BJ, Naik RM, Sangineedi YJ.</t>
  </si>
  <si>
    <t>Journal of Contemporary Dental Practice</t>
  </si>
  <si>
    <t xml:space="preserve"> Non Syndromic Impacted Hyperdontic Premolars: 2 Case reports and review of literature. </t>
  </si>
  <si>
    <t>Dr. Madhusudhan Reddy, Dr N Govindraj Kumar, DrSwetha P, Dr A. Naga Supriya.</t>
  </si>
  <si>
    <t xml:space="preserve">International journal of Current Research </t>
  </si>
  <si>
    <t>"Negating the negativity: Spotlight on “file drawer effect” in health care research."</t>
  </si>
  <si>
    <t>Gadde Praveen, Akkaloori Anitha, MV  Ramesh</t>
  </si>
  <si>
    <t>Journal of Indian Association of Public Health dentistry</t>
  </si>
  <si>
    <t>Effect Of Chewing Fennel And Cardamom Seeds On Dental Plaque And Salivary Ph – A Randomized Controlled Trial.</t>
  </si>
  <si>
    <t>Swathi V, Rekha R. , Abhishek Jha , G. Radha , S. K. Pallavi and Gadde Praveen</t>
  </si>
  <si>
    <t>INTERNATIONAL JOURNAL OF 
PHARMACEUTICAL SCIENCES AND RESEARCH</t>
  </si>
  <si>
    <t>Knowledge and practice of universal precautions among nursing students at a teaching hospital.</t>
  </si>
  <si>
    <t>Harish Kumar TVS; Anitha A; Siva Kalyan V; Padma M; Prathap KVNR; Praveen G; Rupali D.</t>
  </si>
  <si>
    <t>MRIMS Journal of Health Sciences</t>
  </si>
  <si>
    <t>Evaluation of Effect of Brushite-Calcite and Two Indigenous Herbs in Removal of Fluoride from Water.</t>
  </si>
  <si>
    <t>Ramesh MV, Naveenkumar PG, Prashant GM, Sakeenabi B, Allamaprabhu, Vijetha K</t>
  </si>
  <si>
    <t>Journal of Clinical and  Diagnostic  Research</t>
  </si>
  <si>
    <t>An in-vitro study to compare thetemperature rise in the pulp chamber by direct method using three different provisional restorative materials.</t>
  </si>
  <si>
    <t>Piplani A, Suresh Sajjan MC, Ramaraju AV, Tanwani T, Sushma G, Ganathipathi G, et al.</t>
  </si>
  <si>
    <t xml:space="preserve">PROSTHODONTICS </t>
  </si>
  <si>
    <t>Use of PowerPoint presentation as a teaching tool forundergraduate students in the subject of Gerodontology.</t>
  </si>
  <si>
    <t>Shigli K, Agrawal N, Nair C, Sajjan S, Kakodkar P, Hebbal M.</t>
  </si>
  <si>
    <t>A simplified method of making impressions of compromised mandibular edentulous arches.</t>
  </si>
  <si>
    <t>Chandrasekharan Nair K., D.BheemalingeswaraRao, A.V.RamaRaju, M.C. Suresh Sajjan.</t>
  </si>
  <si>
    <t>Indian Dentist Research and Review.</t>
  </si>
  <si>
    <t>Denture Duplication.</t>
  </si>
  <si>
    <t>A.V.RamaRaju, Chandrasekharan Nair K., D.BheemalingeswaraRao, Akkottillam Malya,    Yenumula J.B. Manikyamba, M.C. Suresh Sajjan.</t>
  </si>
  <si>
    <t>A precise technique of incorporating short duration resilient liner to mandibular denture.</t>
  </si>
  <si>
    <t>D.BheemalingeswaraRao, Chandrasekharan Nair K., JVVSN Raju, Kamarapu Bharat Chandra, A.V.RamaRaju, M.C. Suresh Sajjan.</t>
  </si>
  <si>
    <t>An overview on dry mouth.</t>
  </si>
  <si>
    <t>AnushaYarram, D.BheemalingeswaraRao, NarasimhaRao G., SrinivasaRaju D., M.C. Suresh Sajjan, A.V.RamaRaju.</t>
  </si>
  <si>
    <t>Luting agents for cementation of implant supported prosthesis: An overview.</t>
  </si>
  <si>
    <t>NarasimhaRao G., D.BheemalingeswaraRao, AnushaYarram, JithendraBabu P., M.C. Suresh Sajjan, A.V.RamaRaju.</t>
  </si>
  <si>
    <t>Sinus elevation – A promising technique for augmenting posterior maxilla.</t>
  </si>
  <si>
    <t>SatyanarayanaRaju Mantena, M.A.K.V. Raju, Sruthima NVS Gottumukkala, D.BheemalingeswaraRao, M.C. Suresh Sajjan, A.V. RamaRaju.</t>
  </si>
  <si>
    <t>A simple method of making an auricular prosthesis.</t>
  </si>
  <si>
    <t>Chandrasekharan Nair K., D.BheemalingeswaraRao, R. Avinash, C. Kameswari, Om Brahma Prasad Chary. N, A.V. Ramaraju.</t>
  </si>
  <si>
    <t>Processing of an acrylic partial denture with wrought wire clasps.</t>
  </si>
  <si>
    <t>D.Bheemalingeswara Rao, Chandrasekharan Nair K., Y. Sri Santhosh, K.S. Meghana,  A.V. Ramaraju, Suresh Sajjan.</t>
  </si>
  <si>
    <t>Prosthetic rehabilitation of lower limb with RTV silicone using Prosthodontic clinical and laboratory techniques.</t>
  </si>
  <si>
    <t>Dathan PC, Kumar TM, Ravindran S, Nair KC, Kumar A.</t>
  </si>
  <si>
    <t>Journal of Clinical &amp; Diagnostic Research</t>
  </si>
  <si>
    <t>Palatal seal through precise impression.</t>
  </si>
  <si>
    <t>AV Rama Raju, K Chandrasekharan Nair, D Bheemalingeswara Rao, Prashanthi Subrahmayam, R Anusha, MC Suresh Sajjan.</t>
  </si>
  <si>
    <t>Fractured denture and its re-processing.</t>
  </si>
  <si>
    <t>MC Suresh Sajjan, K Chandrasekharan Nair, D Bheemalingeswara Rao, V Sindhu, K Srilakshmi, AV Rama Raju.</t>
  </si>
  <si>
    <t>Laboratory technique of making an open hollow obturator.</t>
  </si>
  <si>
    <t>A.V.Rama Raju, K. Chandrasekharan Nair, Y.J.B. Manikyamba, M.C. Suresh Sajjan, D Bheemalingeswara Rao, M.Satyanarayana Raju.</t>
  </si>
  <si>
    <t>Fabrication of Occlusal rims.</t>
  </si>
  <si>
    <t>D Bheemalingeswara Rao, Srinivasa Raju. D, Jithendra Babu.P, J.V.V.S.N. Raju, Anusha. Y, K. Chandrasekharan Nair.</t>
  </si>
  <si>
    <t>Preparation of facial moulage.</t>
  </si>
  <si>
    <t>K. Chandrasekharan Nair, D Bheemalingeswara Rao, Vallabhaneni Sindhu, G. Nrasimha rao, A.V.Rama Raju, M.C. Suresh Sajjan.</t>
  </si>
  <si>
    <t>Antimicrobial activity and properties of irreversible hydrocolloid impression materials incorporated with silver nanoparticles.</t>
  </si>
  <si>
    <t>Ginjupalli K, Rama Krishna Alla, Tellapragada C, Gupta L, Upadhya Perampalli N.</t>
  </si>
  <si>
    <t xml:space="preserve">Journal of Prosthetic Dentistry </t>
  </si>
  <si>
    <t xml:space="preserve">Antibacterial activity and GC-MS analysis of ripened and unripened banana (Musa x paradiscia L) cv. chakkarakeli fruit pulp extracts.
</t>
  </si>
  <si>
    <t>N. Jyothirmayi and N. Mallikarjuna Rao</t>
  </si>
  <si>
    <t>Der Pharmacia Lettre</t>
  </si>
  <si>
    <t>Web of Science</t>
  </si>
  <si>
    <t>science domain international</t>
  </si>
  <si>
    <t>p: 09766006, e: 09766014</t>
  </si>
  <si>
    <t>IndexCopernicus</t>
  </si>
  <si>
    <t>0975833X</t>
  </si>
  <si>
    <t>Index Medicus</t>
  </si>
  <si>
    <t>Research Bib</t>
  </si>
  <si>
    <t>25183222 (Online); 25183214 (Print)</t>
  </si>
  <si>
    <t>E: 2277338X; I: 23204664</t>
  </si>
  <si>
    <t>Print: 09721363; Online: 09751572</t>
  </si>
  <si>
    <t>Baidu Scholar</t>
  </si>
  <si>
    <t>Directory of Open Access Journals (DOAJ)</t>
  </si>
  <si>
    <t>1, SCIENCE CENTRAL. 2, OPEN J-GATE. 3, DOCSTOC. 4, INDIAN CITATION INDEX. 5, YAHOO SEARCH. 6, SCRIBD. 7, RESEARCH BIBLE. 8, PROQUEST ..</t>
  </si>
  <si>
    <t xml:space="preserve">               </t>
  </si>
  <si>
    <t>‎09751580</t>
  </si>
  <si>
    <t>Online: 23219599; Print: 23486805</t>
  </si>
  <si>
    <t>MEDLINE, Science Citation Index Expanded</t>
  </si>
  <si>
    <t>2573444X</t>
  </si>
  <si>
    <t>EBSCO</t>
  </si>
  <si>
    <t xml:space="preserve"> Index Copernicus,, MEDLINE/Index Medicus, Scimago Journal Ranking, SCOPUS</t>
  </si>
  <si>
    <t>DOAJ, Index Copernicus, IndMed, PubMed Central, SCOPUS</t>
  </si>
  <si>
    <t>Index Copernicus ICV 2016: 132.37, SCOPUS, University Grants Commission(UGC Approved)EBSCOhost, Google Scholar, pubmed</t>
  </si>
  <si>
    <t>Index Copernicus,IndMed, MedInd, MEDLINE/Index Medicus, SCOPUS</t>
  </si>
  <si>
    <t>Emerging Sources Citation Index (ESCI), scopus</t>
  </si>
  <si>
    <t>DOAJ, Index Copernicus</t>
  </si>
  <si>
    <t>23196475; 23196505</t>
  </si>
  <si>
    <t>COPERNICUS</t>
  </si>
  <si>
    <t>09724052 (Print ); 19984057 (Online)</t>
  </si>
  <si>
    <t>09724052(Print ); 19984057(Online)</t>
  </si>
  <si>
    <t xml:space="preserve">PUBMED CENTRAL, SCOPUS, INDEX COPERNICUS </t>
  </si>
  <si>
    <t>EMBASE, EBSCO, Indexcopernicus</t>
  </si>
  <si>
    <t>Reveal the concealed – Morphological variations of coronoid process, condyle and sigmoid notch in personal identification</t>
  </si>
  <si>
    <t>Sahithi D, Reddy S , D.V. DivyaTeja, JyothirmaiKoneru, KotuNagavenkataSai Praveen, R. Sruthi</t>
  </si>
  <si>
    <t>egyptian journal of forensic sciences</t>
  </si>
  <si>
    <t>Hampering the Hampered - A syndromic apathy</t>
  </si>
  <si>
    <t>Thabusum AD, Rajesh N, Reddy SR.</t>
  </si>
  <si>
    <t>International Journal of Dental Clinics</t>
  </si>
  <si>
    <t>NANO DRUG DELIVERY IN ORAL CANCER THERAPY: AN EMERGING AVENUE TO UNVEIL</t>
  </si>
  <si>
    <t>Reddy SR, Dathar S</t>
  </si>
  <si>
    <t>journal of medicine radiology pathology and surgery</t>
  </si>
  <si>
    <t>DIVERSITY OF PALATAL RUGAE PATTERNS AND THEIR RELIABILITY IN SEX DISCRIMINATION IN A SOUTH INDIAN POPULATION</t>
  </si>
  <si>
    <t>Nallamilli SM, Tatapudi R, Reddy SR, Chennoju SK, Kotha R, Kotha P</t>
  </si>
  <si>
    <t>journal of indian Academy of oral medicine and radiology</t>
  </si>
  <si>
    <t>OZONE - THE NEW NEMESIS OF CANKER SORE</t>
  </si>
  <si>
    <t>Ayesha Thabasum, R Sudhakara Reddy, Rajesh N</t>
  </si>
  <si>
    <t>IDENTIFYING RISK GROUPS FOR OSTEOPOROSIS BY DIGITAL PANORAMIC RADIOGRAPHY.</t>
  </si>
  <si>
    <t>Satish A, Sudhakara Reddy, Ramesh T, Ramya K, Naveen B, Saikiran C</t>
  </si>
  <si>
    <t>contemporary clinical dentistry</t>
  </si>
  <si>
    <t>FLORID CEMENTO-OSSEOUS DYSPLASIA- A HIDDEN INQUEST</t>
  </si>
  <si>
    <t>D. Sahithi, Sudhakarreddy, ch.Saikiran, T. Ramesh, N. Rajesh, Divyateja</t>
  </si>
  <si>
    <t xml:space="preserve">International Journal of Medicine </t>
  </si>
  <si>
    <t>CRYOSURGERY IN THE MANAGEMENT OF POTENTIALLY MALIGNANT LESIONS; A REPORT OF TWO CASES</t>
  </si>
  <si>
    <t>Praveen KN, Gajendra V, RS Reddy, Pavani K, Kalyan Y</t>
  </si>
  <si>
    <t>International journal of surgery  case reports</t>
  </si>
  <si>
    <t xml:space="preserve">DENTAL ANXIETY – NEGLECT OF DENTAL CARE. </t>
  </si>
  <si>
    <t>RS Reddy, K. Ramya, K. Pavani, G, Subbarayudu, N. Rajesh, R. Sruthi.</t>
  </si>
  <si>
    <t xml:space="preserve">International Journal of Health </t>
  </si>
  <si>
    <t>RADIOGRAPHIC EVALUATION OF DENTAL AGE USING DEMIRJIAN’S 8 TEETH METHOD AND ITS COMPARISON WITH INDIAN FORMULAS IN SOUTH INDIAN POPULATION</t>
  </si>
  <si>
    <t>Ch. Saikiran, RS Reddy, T. Ramesh, N. SaiMadhavi, K. Ramya</t>
  </si>
  <si>
    <t>journal of forensic dental sciences</t>
  </si>
  <si>
    <t>MANAGEMENT OF ORAL LEUKOPLAKIA USING DIODE LASER. A PILOT STUDY.</t>
  </si>
  <si>
    <t>Praveen KN, Gajendra V, RS Reddy, Pavani K, Jyothirmai K, Kalyan Y</t>
  </si>
  <si>
    <t>british journal of medicine and medicalresearch</t>
  </si>
  <si>
    <t xml:space="preserve"> Primary INTRAOSSEOUS MUCOEPIDERMOID CARCINOMA OF THE MAXILLA</t>
  </si>
  <si>
    <t xml:space="preserve">34.	Nallamilli SM, Ramesh T, RS Reddy, M. Ravikanth, N. Rajesh. Primary </t>
  </si>
  <si>
    <t xml:space="preserve">Ghana Medical Journal </t>
  </si>
  <si>
    <t>NUCLEAR IMAGING IN DENTISTRY- A NOVEL MODALITY TO EXPLORE</t>
  </si>
  <si>
    <t>Sahithi D, Sudharareddy, Jyothirmayi K, M. Preethi, Sateesh G</t>
  </si>
  <si>
    <t>International Journal of Health</t>
  </si>
  <si>
    <t>POST MENOPAUSE AND OETEOPOROSIS-UNFOLDING THE LINK</t>
  </si>
  <si>
    <t>D. Sahithi, Sudhakarareddy, N. Rajesh, Sheela P, Meenakshi K. Upendra G</t>
  </si>
  <si>
    <t>EPITHELOID HAEMANGIOMA- A DIAGNOSTIC DILEMMA.</t>
  </si>
  <si>
    <t xml:space="preserve">  D. Ayesha , N.Rajesh, R Sudhakarareddy, T. Ramesh, M.Ravikanth</t>
  </si>
  <si>
    <t xml:space="preserve">British Journal  of Medicine and Medical Research </t>
  </si>
  <si>
    <t>LIPID PROFILE AS A MARKER OF PRE-STAGE CANCER ANDORAL CANCER IN TOBACCO USERS</t>
  </si>
  <si>
    <t>D. Ayesha Thabusum, R. Sudhakara Reddy, T. Ramesh, N. Rajesh</t>
  </si>
  <si>
    <t>International Blood Research &amp; Reviews</t>
  </si>
  <si>
    <t>EVALUATION OF GENOTOXIC EFFECT OF AMALGAM RESTORATIONS IN ORAL CAVITY.</t>
  </si>
  <si>
    <t>Kiran CS, Reddy RS, Nallakunta R</t>
  </si>
  <si>
    <t>Journal of orofacial science</t>
  </si>
  <si>
    <t>Gingival depigmentation by cryosurgery and laser application – A comparative clinical study.</t>
  </si>
  <si>
    <t>Rao PVN, Penmetsa GS, Dwarakanath CD.</t>
  </si>
  <si>
    <t xml:space="preserve">British journal of medicine and medical research </t>
  </si>
  <si>
    <t xml:space="preserve">Comparison of the number of gingival blood vessels between type 2 diabetes melliyus and chronic periodontitis patients: An immunohistological study. </t>
  </si>
  <si>
    <t xml:space="preserve">Gautami P, Baddam S, Manyam R, Dwarakanath CD. </t>
  </si>
  <si>
    <t xml:space="preserve">Journal of Indian Society of Periodontology </t>
  </si>
  <si>
    <t xml:space="preserve">Role Of Interleukin-8 In Periodontal Health And Disease, </t>
  </si>
  <si>
    <t>Abhilasha Sahgal, C.D. Dwarakanath</t>
  </si>
  <si>
    <t xml:space="preserve">World Journal of Pharmaceutical Research, </t>
  </si>
  <si>
    <t xml:space="preserve">Role of yoga and physical activity in work related musculoskeletal disorders among dentists. </t>
  </si>
  <si>
    <t xml:space="preserve">Suneetha Koneru, Rambabu Tanikonda. </t>
  </si>
  <si>
    <t xml:space="preserve">Journal of International Society of Preventive and Community Dentistry </t>
  </si>
  <si>
    <t>Reliability of Gingival Blood Sample to Screen Diabetes in Dental Hospital</t>
  </si>
  <si>
    <t>Suneetha Koneru, Rambabu Tanikonda,</t>
  </si>
  <si>
    <t xml:space="preserve"> International Journal of Preventive Medicine</t>
  </si>
  <si>
    <t xml:space="preserve">Pregnancy and Pregnancy Tumour – Is there any relation? A Report of two cases and its pathogenesis. </t>
  </si>
  <si>
    <t>Ramesh KSV, Swetha P, Sameera ASS</t>
  </si>
  <si>
    <t xml:space="preserve">Asian Journal of Health Sciences </t>
  </si>
  <si>
    <t>A comparative study of the clinical effectiveness of three different regimens in the treatment of Dentinal hypersensitivity- An invivo study</t>
  </si>
  <si>
    <t>Sagar D, Padmaja M, Sajjan GS, Bhupathiraju V.</t>
  </si>
  <si>
    <t>International resarch Journal of  Natural Appled  Sciences</t>
  </si>
  <si>
    <t>In-vitro Evaluation of Fluoride</t>
  </si>
  <si>
    <t>Release and Caries Inhibition of Glass Ionomer modified with Chlorhexidine Diacetate</t>
  </si>
  <si>
    <t>International journal of advanced research</t>
  </si>
  <si>
    <t>: A biological approach in repair of      damaged dental pulp and periapical tissues using platelet rich fibrin,  mineral trioxide aggregate and laser biostimulation: A biological approach in repair of       damaged dental pulp and periapical tissues using platelet rich fibrin,  mineral trioxide aggregate and laser biostimulation</t>
  </si>
  <si>
    <t>Sundar S, Madhuvarma K , Satish RK, Sajjan GS, Rambabu T</t>
  </si>
  <si>
    <t xml:space="preserve">International jounal of scientific study </t>
  </si>
  <si>
    <t>Comparative evaluation of the preparation time of a new non interrupted flat sided design versus protaper hand instruments and conventional instruments,</t>
  </si>
  <si>
    <t>. Pachlag A, Sajjan GS</t>
  </si>
  <si>
    <t xml:space="preserve">India journal of restorative dentistry </t>
  </si>
  <si>
    <t>An exvivo evaluation of thermal changes in periodontal ligament during the use of Thermoplasticized gutta percha obturating techniques”,</t>
  </si>
  <si>
    <t>Bhupathiraju V, Sajjan GS, Padmaja</t>
  </si>
  <si>
    <t>International journal of  recent scientific research</t>
  </si>
  <si>
    <t>, Detection of second mesiobuccal canal in maxillary first molar with unaided eye,surgical loupes and dental operating microscope:a comparative invivo study</t>
  </si>
  <si>
    <t>Kumar SS, Rambabu T, Sajjan GS, Sashikanth VS, Lakshmi BH</t>
  </si>
  <si>
    <t xml:space="preserve">Advanced humman biology </t>
  </si>
  <si>
    <t>Invitro evaluation of morphological changes of HYFLEX and PROTAPER rotary systems in moderate to severe curved canals</t>
  </si>
  <si>
    <t>Sajjan GS, Mobeena M, Bhupath P, Ravikanth M, Madhuvarma K.</t>
  </si>
  <si>
    <t>International Journal of Advanced Research in IT and Engineering</t>
  </si>
  <si>
    <t>Conservative management of large radicular cysts associated with non-vital primary teeth: A case series andliterature review</t>
  </si>
  <si>
    <t xml:space="preserve">Uloopi KS, Shivaji RU, Vinay C; Pavitra, Shrutha SP, Chandrasekhar R. </t>
  </si>
  <si>
    <t>Journal of Indian Soiety of Pedodontics &amp; Preventive Dentistry</t>
  </si>
  <si>
    <t xml:space="preserve"> Multiple unerupted permanent teeth associated with Noonan syndrome. </t>
  </si>
  <si>
    <t>Uloopi KS, Madhuri V, Gopal AS, Vinay C,Chandrasekhar R.</t>
  </si>
  <si>
    <t>Annals of Medical and Health Science Research</t>
  </si>
  <si>
    <t xml:space="preserve"> Erosive Potential of Medicated Syrups on Primary Teeth: An In vitro Comparative Study. Kiran et al</t>
  </si>
  <si>
    <t>K. Jai Kiran, C. Vinay, K. S. Uloopi, R. Chandra Sekhar, V. Madhuri and Rama Krishna Alla.</t>
  </si>
  <si>
    <t>British Journal of Medicine and Medical Research</t>
  </si>
  <si>
    <t>Ratnaditya A., Kumar Manoj M. G., Jogendra Sai Sankar Avula, Zabirunnisa Md., K Chaitanya Ram, andchowdhary Kopuri Raj Kumar. Clinical Evaluation of Hydrophobic and Hydrophillic Pit and Fissure Sealants-A Two Year Follow-Up Study.Journal of Young Pharmacists.2015:7( 3).</t>
  </si>
  <si>
    <t xml:space="preserve">Ratnaditya A., Kumar Manoj M. G., Jogendra Sai Sankar Avula, Zabirunnisa Md., K Chaitanya Ram, andchowdhary Kopuri Raj Kumar. </t>
  </si>
  <si>
    <t>Journal of Young Pharmacists.</t>
  </si>
  <si>
    <t>Establishment of cephalometric norms for four sagittal skeletal discrepancy indicators in Andhra population</t>
  </si>
  <si>
    <t>Venkata S. Polina, Adusumilli S. Prakash, Sudhakar Paturi, Bhaskar Mummidi, Praveen K. Varma, B. Shyam Kumar</t>
  </si>
  <si>
    <t>Comparison of Shear Bond Strength of Three Self-etching Adhesives: An In-Vitro Study</t>
  </si>
  <si>
    <t>Chandrashekhar Yadala, Rajkumar Gaddam, Siddarth Arya, K V Baburamreddy, V Ramakrishnam Raju, Praveen Kumar Varma</t>
  </si>
  <si>
    <t>Journal of International Oral Health</t>
  </si>
  <si>
    <t>Orthodontic Mini Implant Positioning Guide: I-JIG</t>
  </si>
  <si>
    <t>Suresh Gorantla, Anil Chirla, Goutham Chakravarthy V,  Vizia Muddada, Madhurima Thokala.</t>
  </si>
  <si>
    <t>Journal of Research and Advancement in Dentistry</t>
  </si>
  <si>
    <t>The beginners spot weld molar tube positioner</t>
  </si>
  <si>
    <t>S V M Raghu Ram Ravipati, N Siddhartha, M Anoosha.</t>
  </si>
  <si>
    <t xml:space="preserve">Changes in oral health related uality of life in elderly edentulous patients after complete denture therapy and possible role of their initial expectation: A follow-up study. </t>
  </si>
  <si>
    <t>Indumathi Sivakumar, Suresh Sajjan, Alluri Venkata Ramaraju, Bheemalingeswar Rao.</t>
  </si>
  <si>
    <t>Journal of Prosthodontics</t>
  </si>
  <si>
    <t>The Effect of Temperature on Compressive and Tensile Strengths of Commonly Used Luting Cements: An In Vitro Study.</t>
  </si>
  <si>
    <t>Patil S. G, Sajjan MC S., Patil R.</t>
  </si>
  <si>
    <t>Correlation of Condylar Guidance Determined by Panoramic Radiographs to One Determined by Conventional Methods.</t>
  </si>
  <si>
    <t>Godavarthi A S, Sajjan M C S, RamaRaju AV, Rajeshkumar P, Premalatha A, Chava N.</t>
  </si>
  <si>
    <t xml:space="preserve">Journal of International Oral Health </t>
  </si>
  <si>
    <t>A comparative study to evaluate different impression techniques in relation to accuracy of the Occlusal plane in fixed Prosthodontics.</t>
  </si>
  <si>
    <t>Thippanna RK, Meshramkar R, Sajjan S.</t>
  </si>
  <si>
    <t>Indian Journal of Oral Sciences</t>
  </si>
  <si>
    <t>Dental Ceramics: Part II – Recent Advances in Dental Ceramics</t>
  </si>
  <si>
    <t>Datla SR, Rama Krishna Alla, Ramaraju AV, Babu PJ, Anusha Konakanchi</t>
  </si>
  <si>
    <t>American Journal of Materials Engineering and Technology</t>
  </si>
  <si>
    <t>Dental Ceramics: Part I – An overview of composition, structure and Properties</t>
  </si>
  <si>
    <t>Babu PJ, Rama Krishna Alla, Ramaraju AV, Datla SR, AnushaKonakanchi</t>
  </si>
  <si>
    <t>An overview on Zirconia.</t>
  </si>
  <si>
    <t>Malya, BheemalingeswaraRao D, SatyanarayanaRaju M, Suresh Sajjan, Rama Raju A.V.</t>
  </si>
  <si>
    <t>Implant failures – Diagnosis and management.</t>
  </si>
  <si>
    <t>Mantena SR, Gottumukkala S NVS, Sajjan S, RamaRaju A.V, RaoBh, Iyer M.</t>
  </si>
  <si>
    <t>International Journal of Clinical Implant Dentistry.</t>
  </si>
  <si>
    <t>Preparation of nasal stent – an album.</t>
  </si>
  <si>
    <t>Murukan P.A., Chandrasekharan Nair K.</t>
  </si>
  <si>
    <t>Prosthetic rehabilitation of an extensive Oro-facial defect.</t>
  </si>
  <si>
    <t>Suresh Sajjan M.C., Ramaraju A.V., Ruby Harish, SrinivasaRao P., Sowjanya G.</t>
  </si>
  <si>
    <t>Rehabilitation of ears – An album.</t>
  </si>
  <si>
    <t>Partial edentulism and its restoration in the Indian context.</t>
  </si>
  <si>
    <t>Chandrasekharan Nair K., Murukan P.A.</t>
  </si>
  <si>
    <t>Holding the split cast with wire hooks and elastics – A technique.</t>
  </si>
  <si>
    <t>BheemalingeswaraRao D, Suresh Sajjan M.C., Ramaraju A.V., SreenivasaRaju D, Premsagar Y, Chandrasekharan Nair K.</t>
  </si>
  <si>
    <t>Comparison of the bite mark pattern and intercanine distance between humans and dogs</t>
  </si>
  <si>
    <t>Kashyap B, Anand S, Reddy S, Sahukar SB, Supriya N, Pasupuleti S</t>
  </si>
  <si>
    <t>Journal of forensic dental sciences</t>
  </si>
  <si>
    <t>Pericoronalradioluciences with significant pathology: Clinico histopathologic evaluation</t>
  </si>
  <si>
    <t>Anand S, Kashyap B, Kumar GR, Shruthi BS, Supriya AN</t>
  </si>
  <si>
    <t xml:space="preserve"> Biomedical Journal</t>
  </si>
  <si>
    <t>Expression of Podoplanin in different Grades of Oral Squamous Cell Carcinoma.</t>
  </si>
  <si>
    <t xml:space="preserve">Prasad B, Kashyap B, Babu GS, Kumar GR, Manyam R.  </t>
  </si>
  <si>
    <t>Palatal changes of reverse smokers in a rural coastal Andhra population with review of literature.</t>
  </si>
  <si>
    <t>T. Sreenivasa Bharath, N. Govind Raj Kumar, A. Nagaraja, T. R. Saraswathi, G. Suresh Babu, P. Ramanjaneya Raju.</t>
  </si>
  <si>
    <t>Journal of oral and maxillofacial pathology</t>
  </si>
  <si>
    <t>Use of herbs in preventive dental care</t>
  </si>
  <si>
    <t>Anitha A, Praveen G</t>
  </si>
  <si>
    <t>Journal of Education and Ethics in Dentistry</t>
  </si>
  <si>
    <t>An eagle's eye on "Union Health Budget 2015-2016" in India.</t>
  </si>
  <si>
    <t>Gadde P, Anitha A, Anjum S</t>
  </si>
  <si>
    <t>Indian Dental Students’ Perspectives on Dental Education and Their Future Professional Career: A Cross-Sectional Questionnaire Based Survey</t>
  </si>
  <si>
    <t>Ramesh MV, Naveenkumar PG, Prashant GM, Sakeenabi B</t>
  </si>
  <si>
    <t>British Journal of Education, Society &amp; Behavioural Science</t>
  </si>
  <si>
    <t>Evaluation of shear bond strength of stainless steel brackets bonded to ceramic crowns etched with Er; Cr: YSGG Laser and Hydrofluoric acid: An In vitro Study</t>
  </si>
  <si>
    <t>Paul P, Duvvuri SNR, Rama Krishna Alla, Rajasigamani K, Chidambaram</t>
  </si>
  <si>
    <t>Evaluation and Comparison of the Transverse Strength of Two Heat Cure Denture Base Resins Repaired with Auto Polymerizing Resin by Wetting with Methyl Methacrylate (MMA) at Different Time Intervals - An In vitro Study</t>
  </si>
  <si>
    <t>Shakeel SK, Rama Krishna Alla, Shammas M, Ahmed T</t>
  </si>
  <si>
    <t>Conventional &amp; Contemporary Polymers used for fabrication of Denture Prosthesis: Part I – Overview of Composition, Setting and Properties</t>
  </si>
  <si>
    <t>Rama Krishna Alla, Swamy KNR, RituVyas, Konakanchi A</t>
  </si>
  <si>
    <t xml:space="preserve">International Journal of Applied Dental Sciences </t>
  </si>
  <si>
    <t xml:space="preserve">Serum Adenosine Deaminase levels in Gestational Hyper Tension </t>
  </si>
  <si>
    <t xml:space="preserve">N. Mallikarjuna Rao and Sheeba. M. 
</t>
  </si>
  <si>
    <t>Archives of Applied Science Research</t>
  </si>
  <si>
    <t>PubMed, IndexCopernicus,Scopus, EBSCO</t>
  </si>
  <si>
    <t>baidu scholar, EBSCO</t>
  </si>
  <si>
    <t>web of science , EMBASE, google scholar</t>
  </si>
  <si>
    <t>EMBASE, EBSCO</t>
  </si>
  <si>
    <t>US National Library of Medicine (NLM) , PUBMED</t>
  </si>
  <si>
    <t>MEDLINE, SCOPUS, EBSCO</t>
  </si>
  <si>
    <t>US National Library of Medicine (NLM) , google scholar</t>
  </si>
  <si>
    <t>0268960X</t>
  </si>
  <si>
    <t>scopus, EMBASE, MEDLINE</t>
  </si>
  <si>
    <t>Baidu scholar, EBSCO</t>
  </si>
  <si>
    <t>scopus, EMbiology</t>
  </si>
  <si>
    <t>Index Copernicus, PubMed</t>
  </si>
  <si>
    <t>22310762, 22501002.</t>
  </si>
  <si>
    <t>PubMed Central, SCOPUS</t>
  </si>
  <si>
    <t>‎20088213</t>
  </si>
  <si>
    <t>Google Scholor</t>
  </si>
  <si>
    <t>scribd</t>
  </si>
  <si>
    <t>232 05407</t>
  </si>
  <si>
    <t>ndex Copernicus (ICI)</t>
  </si>
  <si>
    <t>DOAJ, Emerging Sources Citation Index, Index Copernicu</t>
  </si>
  <si>
    <t>Index Copernicus,IndMed, MedInd, MEDLINE/Index Medicus,  SCOPUS</t>
  </si>
  <si>
    <t>Index Copernicus, PubMed Central, Primo Central, Google Scholar</t>
  </si>
  <si>
    <t>Journal Repository (JR)</t>
  </si>
  <si>
    <t>EBSCO,  Google Scholar,  Hinari, Index Copernicus, PrimoCentral, ProQuest,  SCOLOAR, SCOPUS</t>
  </si>
  <si>
    <t>DOAJ, Index Copernicus, Indian Science Abstracts</t>
  </si>
  <si>
    <t>09767428, 09761799</t>
  </si>
  <si>
    <t>SCOPUS, PUBMED, PUBMED CENTRAL</t>
  </si>
  <si>
    <t>P: 22780076; E: 23219270</t>
  </si>
  <si>
    <t>1532849X (Online)</t>
  </si>
  <si>
    <t xml:space="preserve">PUBMED </t>
  </si>
  <si>
    <t>09767428 (Print); 09761799 (Electronic)</t>
  </si>
  <si>
    <t xml:space="preserve">PUBMED, SCOPUS, Google scholar </t>
  </si>
  <si>
    <t xml:space="preserve">PUBMED, SCOPUS, Google scholar  </t>
  </si>
  <si>
    <t>09766944 (Print)</t>
  </si>
  <si>
    <t>23338903 (Print); 23338911 (Online)</t>
  </si>
  <si>
    <t>09749918 (Print); 09751939 (Online)</t>
  </si>
  <si>
    <t xml:space="preserve">pubmed </t>
  </si>
  <si>
    <t>Print: 0973029X; Online:1998393X.</t>
  </si>
  <si>
    <t>23947489(Print); 23947497(Online)</t>
  </si>
  <si>
    <t>INDEX COPERNICUS, Google Scholar</t>
  </si>
  <si>
    <t>0975508X</t>
  </si>
  <si>
    <t>Ectodermal Dysplasia – A Case study of two Identical Sibilings</t>
  </si>
  <si>
    <t>Ayesha Thabusum D, Rajesh N, Sudhakara reddy R, Ramesh T</t>
  </si>
  <si>
    <t>International Journal of Dental Sciences and Research</t>
  </si>
  <si>
    <t xml:space="preserve">Unleash The Unknown - Frontal sinus and Nasal septal Patterns in Personal Identification </t>
  </si>
  <si>
    <t>Sudhakara Reddy, Rajesh N, Raghavendra M N, Satish Alapati, Pavani kotha</t>
  </si>
  <si>
    <t>Are you willing to treat patients with HIV/AIDS? - an anonymous survey among staff and students of dental institution</t>
  </si>
  <si>
    <t>Vijayalaxmi Nimma, Reddy Lavanya, Swapna Lingam Amara, Reddy Sudhakara, Ramesh T, Padmareddy M</t>
  </si>
  <si>
    <t>Oral Health and Dental Management</t>
  </si>
  <si>
    <t>Prevalence of ameloblastoma: A three-year retrospective study</t>
  </si>
  <si>
    <t>Tatapudi R, Samad S, Reddy R, Boddu N</t>
  </si>
  <si>
    <t>Journal of Indian Academy of Oral Medicine and Radiology</t>
  </si>
  <si>
    <t>Palatal changes in reverse and conventional smokers – A clinical comparative study in South India</t>
  </si>
  <si>
    <t>T Ramesh, R Sudhakara Reddy, Ch Sai Kiran, R Lavanya, B Naveen Kumar</t>
  </si>
  <si>
    <t>Indian Journal of Dentistry</t>
  </si>
  <si>
    <t>Burnout among Dental Faculty and Students in a Dental College</t>
  </si>
  <si>
    <t>Sudhakara Reddy, R. Lavanya Reddy, T. Ramesh, N. Vijayalaxmi, L. A. Swapna, T. Rajesh Singh</t>
  </si>
  <si>
    <t>Indian Journal of Public Health Research &amp; Development</t>
  </si>
  <si>
    <t>Palatal Changes in Reverse and Conventional Smokers – A Clinical Comparative Study in South India</t>
  </si>
  <si>
    <t>T Ramesh, R SudhakarA Reddy, Ch Sai Kiran, R Lavanya, B Naveen Kumar</t>
  </si>
  <si>
    <t>Correlation of Anemia, Xerostomia and its Association with Candidial Colonization among Postmenopausal Women of Different Socioeconomic Status in Patients Attending Dental School in South India</t>
  </si>
  <si>
    <t>Ramya Kotha, Reddy Sudhakarareddy, Satish Alapati</t>
  </si>
  <si>
    <t>International Journal of Experimental Dental Science</t>
  </si>
  <si>
    <t>Association between chronic periodontal diseases and cardio-vascular risk factor C-Reactive protein in blood</t>
  </si>
  <si>
    <t>U shivaji raju</t>
  </si>
  <si>
    <t>webmed central DENTISTRY</t>
  </si>
  <si>
    <t>An Eagle's Eye on the Remuneration for Dentists Working in Primary and Community Health Centers in India.</t>
  </si>
  <si>
    <t xml:space="preserve">Iranian journal of public health </t>
  </si>
  <si>
    <t xml:space="preserve">Immunolocalization of CD34 Positive Progenitor Cells in Diabetic and Non Diabetic Periodontitis Patients - A Comparative Study, </t>
  </si>
  <si>
    <t xml:space="preserve">Baddam S, Gautami P, Mandalapu N, Sitaramaraju DV, Ravikanth M, Rama Krishna Alla, Praveen G, </t>
  </si>
  <si>
    <t xml:space="preserve">Comparative evaluation of clinical efficacy of β-tri calcium phosphate (Septodont–RTR)TM alone and in combination with platelet rich plasma (PRP) for treatment of intrabony defects in chronic periodontitis. </t>
  </si>
  <si>
    <t>Pinepe J, Mandalapu N, Reddy MS, Mannem S, Koneru S, Gottumukkala NVSG.</t>
  </si>
  <si>
    <t xml:space="preserve">Salivaomics - A promising future in early diagnosis of dental diseases. </t>
  </si>
  <si>
    <t xml:space="preserve">Koneru S, Tanikonda R. </t>
  </si>
  <si>
    <t xml:space="preserve">Dental Research Journal </t>
  </si>
  <si>
    <t xml:space="preserve">Prevalence of Work Related Musculoskeletal Disorders Among Physicians, Surgeons and Dentists: A Comparative Study, </t>
  </si>
  <si>
    <t>Rambabu T, Suneetha K;</t>
  </si>
  <si>
    <t>Annals of Medical and Health Sciences Research</t>
  </si>
  <si>
    <t>Assessment of thickness of palatal masticatory mucosa and maximum graft dimensions at palatal vault associated with age and gender – a clinical study.</t>
  </si>
  <si>
    <t xml:space="preserve">Ramesh KSV, Swetha P,  Krishnan V, MythiliR,RamaKrishnaAlla, Manikandan D.. </t>
  </si>
  <si>
    <t xml:space="preserve"> 2014: </t>
  </si>
  <si>
    <t xml:space="preserve">Nitric Oxide “Double edged Sword” – A Review. </t>
  </si>
  <si>
    <t>Ramesh KSV1, Swetha P
, Madahavan Nirnmal3
, Rama Krishna Alla</t>
  </si>
  <si>
    <t>Trends Biomaterials and Artificial organs</t>
  </si>
  <si>
    <t>Biologic dentin post for intraradicular rehabilitation of a fractured anterior teeth</t>
  </si>
  <si>
    <t xml:space="preserve">Swarupa CH, Sajjan GS, Bhupathiraju VL, Anwarullah A, Sashi Kanth YV. </t>
  </si>
  <si>
    <t>. A novel approach for restoration of hemi sectioned mandibular second molar with modified tunnel restoration – a case report</t>
  </si>
  <si>
    <t>Madhuvarma K, Jyothi C, Satish RK, Sitaram MK, Sajjan GS</t>
  </si>
  <si>
    <t>Necrosis of gingiva and alveolar bone caused by accidental sodium hypochlorite seepage during endodontic treatment.</t>
  </si>
  <si>
    <t>. Sajjan GS, Dwarakanath CD, Prashanthi NVD, Kalyani SS</t>
  </si>
  <si>
    <t>Journal of Interdisciplinary  Dentistry</t>
  </si>
  <si>
    <t>A comparitive evaluation of sealing ability, PH and rheological properties of zinc oxide eugeno sealer combined with diffeent antibiotics- An Invitro study</t>
  </si>
  <si>
    <t>Binoy D, Sajjan GS, Suresh P, Sitaram MK, Bhavana V, Sitaramraju DVS.</t>
  </si>
  <si>
    <t>Journal of  clinical and diagnostic research</t>
  </si>
  <si>
    <t>stem cells in endodntic therapy</t>
  </si>
  <si>
    <t>Sitaram MK, Madhuvarma K, Satish RK, Manikyakumar N, Murali KR, Mohan R</t>
  </si>
  <si>
    <t>International journal of medical research health sciences</t>
  </si>
  <si>
    <t>Success of root fillings with zinc oxide-ozonated oil in primary molars: preliminary results. Eur Arch Paediatr Dent. 2014 Jun;15(3):191-5.</t>
  </si>
  <si>
    <t>S. P. Chandra, R. Chandrasekhar, K. S. Uloopi, C. Vinay, N. M. Kumar.</t>
  </si>
  <si>
    <t>European Archives of Paediatric Dentistry</t>
  </si>
  <si>
    <t>Occlusal Characteristics and Spacing in Primary Dentition: A Gender Comparative Cross-Sectional Study.Volume 2014 (2014), Article ID 512680, 7 pages</t>
  </si>
  <si>
    <t>Madhuri Vegesna, R. Chandrasekhar, and Vinay Chandrappa.</t>
  </si>
  <si>
    <t>International Scholary research notices</t>
  </si>
  <si>
    <t>Sandeep V, Vinay C, Madhuri V,Rao VV, Uloopi KS, Sekhar RC. Impact of visual instruction on oral hygiene status of children with hearing impairment.J Indian Soc Pedod Prev Dent 2014;32:39-43.</t>
  </si>
  <si>
    <t>Sandeep V, Vinay C, Madhuri V,Rao VV, Uloopi KS, Sekhar RC.</t>
  </si>
  <si>
    <t>journal of indian society of pedodontics &amp; preventive dentistry</t>
  </si>
  <si>
    <t>Mushroom Composite Button for Orthodontic Use</t>
  </si>
  <si>
    <t>Arunachalam Sivakumar, Praveen Kumar Varma, CV Padmapriya, SV Raghu Ram Ravipatti, Mohammad Azharuddin, P Sudhakar.</t>
  </si>
  <si>
    <t>Fabrication of Patient’s Elastic Placer</t>
  </si>
  <si>
    <t>SVM Raghu Ram Ravipati, Arunachalam Sivakumar, P Sudhakar, M Bhaskar, D Praveen Kumar Varma, Md Azharuddin, M Anoosha, N Siddhartha</t>
  </si>
  <si>
    <t>Comparison of Effect of Fluoride Varnish, Fluoridereleasing Composite, and Casein Phosphopeptideamorphous Calcium Phosphate Fluoride on Demineralization around Brackets: An in vivo Study</t>
  </si>
  <si>
    <t>Navya Puvvula, Sudhakar Pathuri, CV Padma Priya, A Sai Prakash</t>
  </si>
  <si>
    <t>Natural pontics</t>
  </si>
  <si>
    <t>S. V. M. Raghu Ram Ravipati, Arunachalam Sivakumar, P. Sudhakar, C. V. Padma Priya, M. Bhaskar, Md. Azharuddin</t>
  </si>
  <si>
    <t>Journal of Orthodontic</t>
  </si>
  <si>
    <t>Collaborative Management of a Young Patient with Generalized Aggressive Periodontitis</t>
  </si>
  <si>
    <t>By Arunachalam Sivakumar, MAKV Raju, James Sunny, Rajesh Cyriac, Subraya Bhat, Ashil A Mohandas, Beemavarapu Divya.</t>
  </si>
  <si>
    <t>Custom Made Vertical Pins (I-Pins): An Alternative to T-Pins</t>
  </si>
  <si>
    <t>Raghuram SVMR, Sivakumar A, Azharuddin Md, Anoosha M, Siddhartha N</t>
  </si>
  <si>
    <t>Confidential Information Non Disclosure Agreements</t>
  </si>
  <si>
    <t>PArun Bhupathi Varma, Visalakshi</t>
  </si>
  <si>
    <t>Supreme Court Cases</t>
  </si>
  <si>
    <t>Effect of various chemicals on the bond strength of acrylic tooth to denture base- An Invitro comparative study.</t>
  </si>
  <si>
    <t>V. Pridhvi krishna, Averneni Premlatha, P. Jithendra babu, D. Srinivas Raju, M. Praveen Kumar, D. Bheemalingeswara rao.</t>
  </si>
  <si>
    <t>Incorporation of antimicrobial macromolecules in acrylic denture base resin: A research composition and update.</t>
  </si>
  <si>
    <t>Indumathi Sivakumar, Kuthalingam Subbaiah Arunachalam, Suresh Sajjan, Alluri Venkata Ramaraju, Bheemalingeswara rao.</t>
  </si>
  <si>
    <t>Evaluation and comparision of marginal fit of provisional restoration fabricated using light cure acrylic resin with other commercially available temporary crown resin materials</t>
  </si>
  <si>
    <t>Gudapati S., Jagadish H.G., Rama Krishna Alla, Suresh Sajjan MC, Ramya K, Naveen D</t>
  </si>
  <si>
    <t>Trends in Biomaterials &amp; Artificial Organs</t>
  </si>
  <si>
    <t>An Overview of Orthodontic Wires</t>
  </si>
  <si>
    <t>Kotha RS, Rama Krishna Alla, Shammas M, Ravi Rk</t>
  </si>
  <si>
    <t xml:space="preserve">DENTAL MATERIALS </t>
  </si>
  <si>
    <t>Expression of Inducible Nitric  Oxide Synthase in the Epithelial Linings of Odontogenic Keratocyst, Dentigerous Cyst and Radicular Cyst: A Pathological Insight</t>
  </si>
  <si>
    <t>Swetha P, Ramesh KSV, Madhavan N, Veeravarmal V, Sameera ASS</t>
  </si>
  <si>
    <t>Report of a Rare Case of an Odontogenic Myxoma of the Maxilla and Review of Literature.</t>
  </si>
  <si>
    <t>Manjunath S, Gupta A, Swetha P, Moon N, Singh S, Singh A</t>
  </si>
  <si>
    <t>Expression of Ki-67 in normal oral epithelium, leukoplakia oral epithelium and oral squamous cell carcinoma</t>
  </si>
  <si>
    <t>Smita Shrishail Birajdar, MB Radhika, K. Paremala, M. Sudhakara, M. Sowmya, Mohsin Gadivan</t>
  </si>
  <si>
    <t>Journal of Oral and maxillofacial pathology</t>
  </si>
  <si>
    <t>Saliva as an Alternative Diagnostic Tool</t>
  </si>
  <si>
    <t>Chavan Rahul, Birajdar Smita,Shrishali, Swetha P, Dutta Priyanjali, Madhura S, Singh Simranjit, Kaur Rose Kanwaljee</t>
  </si>
  <si>
    <t>Indian Journal of Contemporary Dentistry</t>
  </si>
  <si>
    <t>Immunohistochemical expression of matrix metalloproteinase 13 in chronic periodontitis</t>
  </si>
  <si>
    <t>Nagasupriya A, Rao DB, Ravikanth M, Kumar NG, Ramachandran CR, SaraswathiTR</t>
  </si>
  <si>
    <t>international journal of periodontics and restorative dentistry</t>
  </si>
  <si>
    <t>evaluation of teaching by students of a professional institution</t>
  </si>
  <si>
    <t>N Govind Raj kumar, Bina kashyap, TR Saraswathi, Smita birajdar, A Naga supriya, sreenivas bharath</t>
  </si>
  <si>
    <t xml:space="preserve">Myofibroblasts in oral lesions - A Review </t>
  </si>
  <si>
    <t>Soujanya P, Ravikanth M, B Suresh, V Aparna</t>
  </si>
  <si>
    <t>journal of oral and maxillofacial pathology</t>
  </si>
  <si>
    <t>Cancer stem cells: Recent advances, signaling and molecular markers</t>
  </si>
  <si>
    <t>Raj Kumar N G, Kashyap B, Bhupathi A, Babu GS, Nagaraja A, Birajdar S</t>
  </si>
  <si>
    <t>Clinical Cancer Investigation Journal</t>
  </si>
  <si>
    <t>Molecular detection and Co-relation of Helicobacter Pylori in Dental plaque and Gastric biopsies of Dyspeptic patients.</t>
  </si>
  <si>
    <t>Bharath TS, M Sesha Reddy. D Raghu, Govindraj Kumar, PV Neeladri Raju</t>
  </si>
  <si>
    <t>Neurofibroma of palate (http://dx.doi.org/10.1155/2014/898505).</t>
  </si>
  <si>
    <t>Bharath TS, Ramakrishna Y, N Govindraj Kumar, P Swetha, S Suneela, G Suresh Babu.</t>
  </si>
  <si>
    <t>Case Reports in Dentistry</t>
  </si>
  <si>
    <t>Public priorities for government spending on dental health care: a cross sectional study</t>
  </si>
  <si>
    <t>Gadde P, Shakeel A, Reddy PP, Monica M, Yadav Rao K, Anitha A.</t>
  </si>
  <si>
    <t>Journal of Public Health</t>
  </si>
  <si>
    <t>Praveen G, Anjum S, Anitha A, Begum Z, Shivajiraju U, Jayaprakash G</t>
  </si>
  <si>
    <t>Iranian Journal of  Public Health</t>
  </si>
  <si>
    <t>Effectiveness of school dental screening on stimulating dental attendance rates in Vikarabad town: A randomized controlled trial</t>
  </si>
  <si>
    <t>Praveen G, Anjum MS, Reddy P P, Monica M, Rao K Y, Begum MZ</t>
  </si>
  <si>
    <t>Journal of Indian Association of  Public Health Dentistry</t>
  </si>
  <si>
    <t>Dental patient anxiety: Possible deal with Lavender fragrance.</t>
  </si>
  <si>
    <t>Zabirunnisa M, Gadagi JS, Gadde P, Myla N, Koneru J, Thatimatla C.</t>
  </si>
  <si>
    <t>Journal of  Research in  Pharmacy Practice</t>
  </si>
  <si>
    <t>Is body mass index truly related to dental caries? Survey on predisposing factors for overweight among Indian school children</t>
  </si>
  <si>
    <t>Begum M, Nagamalleshwari M, Srinivas P, Gadagi JS, Gadde P, Jyothirmai K.</t>
  </si>
  <si>
    <t>Dent Hypotheses</t>
  </si>
  <si>
    <t>Where Do We Stand Today? Towards Achieving "Universal Primary Education" in India: A Millennium Development Goal-2</t>
  </si>
  <si>
    <t>Praveen G, Shakeel Anjum M, Anitha A, Zabirunnisa M, Jayaprakash G, Gautami P.</t>
  </si>
  <si>
    <t>Iranian Journal of Public Health</t>
  </si>
  <si>
    <t>(Print): 23331135; (Online): 23331259</t>
  </si>
  <si>
    <t>google scholar</t>
  </si>
  <si>
    <t>Print: 09760245; Online: 09765506</t>
  </si>
  <si>
    <t>EBSCO (USA), Embase, EMCare &amp; Scopus database</t>
  </si>
  <si>
    <t>22781692, e: 22781706</t>
  </si>
  <si>
    <t>Index Copernicus, EBSCO</t>
  </si>
  <si>
    <t>EMBASE , SCOPUS</t>
  </si>
  <si>
    <t>Google Scholar; Emerging Sources Citation Index (ESCI)</t>
  </si>
  <si>
    <t>Medline, SCOPUS, Google Scholar</t>
  </si>
  <si>
    <t>Portico</t>
  </si>
  <si>
    <t>14653125, 14653133</t>
  </si>
  <si>
    <t xml:space="preserve">SCOPUS, Google scholar </t>
  </si>
  <si>
    <t>SCOPUS, Google Scholar</t>
  </si>
  <si>
    <t>0973029X</t>
  </si>
  <si>
    <t>Print: 0973029X; Online: 1998393X.</t>
  </si>
  <si>
    <t>20906447 (Print); 20906455 (Online)</t>
  </si>
  <si>
    <t>This question is relevant to medical hospitals (exclusively Medical post-graduates). Dental students are posted only for learning but they won’t treat the patients at attached general hospitals.</t>
  </si>
  <si>
    <t>http://vdc.edu.in/images/NAAC/A-A-Criterion-2.pdf</t>
  </si>
  <si>
    <t>http://vdc.edu.in/Collabrations</t>
  </si>
  <si>
    <t xml:space="preserve">http://vdc.edu.in/images/NAAC/A-A-Criterion-4.pdf </t>
  </si>
  <si>
    <t xml:space="preserve">http://vdc.edu.in/images/NAAC/A-A-Criterion-6.pdf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</si>
</sst>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409]General"/>
    <numFmt numFmtId="165" formatCode="_(* #,##0_);_(* \(#,##0\);_(* &quot;-&quot;??_);_(@_)"/>
    <numFmt numFmtId="166" formatCode="mmmm\ yyyy"/>
  </numFmts>
  <fonts count="79">
    <font>
      <sz val="11"/>
      <color theme="1"/>
      <name val="Calibri"/>
      <family val="2"/>
      <scheme val="minor"/>
    </font>
    <font>
      <b/>
      <sz val="11"/>
      <color theme="1"/>
      <name val="Calibri"/>
      <family val="2"/>
      <scheme val="minor"/>
    </font>
    <font>
      <b/>
      <sz val="11"/>
      <color rgb="FF000000"/>
      <name val="Calibri"/>
      <family val="2"/>
      <scheme val="minor"/>
    </font>
    <font>
      <sz val="12"/>
      <color theme="1"/>
      <name val="Times New Roman"/>
      <family val="1"/>
    </font>
    <font>
      <b/>
      <sz val="12"/>
      <color rgb="FF000000"/>
      <name val="Times New Roman"/>
      <family val="1"/>
    </font>
    <font>
      <b/>
      <sz val="14"/>
      <color theme="1"/>
      <name val="Times New Roman"/>
      <family val="1"/>
    </font>
    <font>
      <b/>
      <sz val="16"/>
      <color theme="1"/>
      <name val="Times New Roman"/>
      <family val="1"/>
    </font>
    <font>
      <b/>
      <sz val="14"/>
      <color rgb="FF000000"/>
      <name val="Times New Roman"/>
      <family val="1"/>
    </font>
    <font>
      <sz val="12"/>
      <color rgb="FF000000"/>
      <name val="Times New Roman"/>
      <family val="1"/>
    </font>
    <font>
      <b/>
      <sz val="12"/>
      <color theme="1"/>
      <name val="Times New Roman"/>
      <family val="1"/>
    </font>
    <font>
      <sz val="14"/>
      <color theme="1"/>
      <name val="Times New Roman"/>
      <family val="1"/>
    </font>
    <font>
      <b/>
      <i/>
      <sz val="12"/>
      <color rgb="FF000000"/>
      <name val="Calibri"/>
      <family val="2"/>
      <scheme val="minor"/>
    </font>
    <font>
      <b/>
      <i/>
      <sz val="12"/>
      <color rgb="FF000000"/>
      <name val="Times New Roman"/>
      <family val="1"/>
    </font>
    <font>
      <b/>
      <sz val="16"/>
      <color rgb="FF000000"/>
      <name val="Times New Roman"/>
      <family val="1"/>
    </font>
    <font>
      <sz val="11"/>
      <color theme="1"/>
      <name val="Times New Roman"/>
      <family val="1"/>
    </font>
    <font>
      <b/>
      <sz val="11"/>
      <color theme="1"/>
      <name val="Times New Roman"/>
      <family val="1"/>
    </font>
    <font>
      <sz val="10"/>
      <color theme="1"/>
      <name val="Calibri"/>
      <family val="2"/>
      <scheme val="minor"/>
    </font>
    <font>
      <sz val="11"/>
      <color rgb="FF000000"/>
      <name val="Times New Roman"/>
      <family val="1"/>
    </font>
    <font>
      <b/>
      <sz val="10"/>
      <color rgb="FF000000"/>
      <name val="Times New Roman"/>
      <family val="1"/>
    </font>
    <font>
      <b/>
      <sz val="12"/>
      <color rgb="FFFF0000"/>
      <name val="Times New Roman"/>
      <family val="1"/>
    </font>
    <font>
      <b/>
      <sz val="6"/>
      <color rgb="FFFF0000"/>
      <name val="Times New Roman"/>
      <family val="1"/>
    </font>
    <font>
      <b/>
      <i/>
      <sz val="12"/>
      <color theme="1"/>
      <name val="Times New Roman"/>
      <family val="1"/>
    </font>
    <font>
      <b/>
      <sz val="12"/>
      <color rgb="FF00B0F0"/>
      <name val="Times New Roman"/>
      <family val="1"/>
    </font>
    <font>
      <sz val="12"/>
      <color rgb="FFFF0000"/>
      <name val="Times New Roman"/>
      <family val="1"/>
    </font>
    <font>
      <b/>
      <sz val="12"/>
      <name val="Times New Roman"/>
      <family val="1"/>
    </font>
    <font>
      <sz val="12"/>
      <name val="Times New Roman"/>
      <family val="1"/>
    </font>
    <font>
      <b/>
      <sz val="12"/>
      <color theme="9" tint="-0.499984740745262"/>
      <name val="Times New Roman"/>
      <family val="1"/>
    </font>
    <font>
      <sz val="12"/>
      <color theme="9" tint="-0.499984740745262"/>
      <name val="Times New Roman"/>
      <family val="1"/>
    </font>
    <font>
      <b/>
      <sz val="12"/>
      <color theme="3" tint="0.39997558519241921"/>
      <name val="Times New Roman"/>
      <family val="1"/>
    </font>
    <font>
      <b/>
      <sz val="12"/>
      <color rgb="FFC00000"/>
      <name val="Times New Roman"/>
      <family val="1"/>
    </font>
    <font>
      <sz val="12"/>
      <color theme="1"/>
      <name val="Calibri"/>
      <family val="2"/>
      <scheme val="minor"/>
    </font>
    <font>
      <b/>
      <sz val="16"/>
      <color theme="1"/>
      <name val="Wingdings 2"/>
      <family val="1"/>
      <charset val="2"/>
    </font>
    <font>
      <b/>
      <sz val="18"/>
      <color theme="1"/>
      <name val="Wingdings 2"/>
      <family val="1"/>
      <charset val="2"/>
    </font>
    <font>
      <sz val="11"/>
      <color rgb="FF000000"/>
      <name val="Calibri"/>
      <family val="2"/>
    </font>
    <font>
      <sz val="11"/>
      <name val="Calibri"/>
      <family val="2"/>
    </font>
    <font>
      <sz val="11"/>
      <color rgb="FF000000"/>
      <name val="Calibri"/>
      <family val="2"/>
    </font>
    <font>
      <b/>
      <sz val="16"/>
      <color rgb="FF000000"/>
      <name val="Wingdings 2"/>
      <family val="1"/>
      <charset val="2"/>
    </font>
    <font>
      <sz val="11"/>
      <color indexed="8"/>
      <name val="Calibri"/>
      <family val="2"/>
      <charset val="1"/>
    </font>
    <font>
      <sz val="11"/>
      <color indexed="8"/>
      <name val="Times New Roman"/>
      <family val="1"/>
    </font>
    <font>
      <sz val="10"/>
      <color indexed="8"/>
      <name val="Times New Roman"/>
      <family val="1"/>
    </font>
    <font>
      <sz val="10"/>
      <name val="Calibri"/>
      <family val="2"/>
      <scheme val="minor"/>
    </font>
    <font>
      <sz val="10"/>
      <name val="Arial"/>
      <family val="2"/>
    </font>
    <font>
      <sz val="8"/>
      <name val="Arial"/>
      <family val="2"/>
    </font>
    <font>
      <sz val="16"/>
      <color theme="1"/>
      <name val="Wingdings 2"/>
      <family val="1"/>
      <charset val="2"/>
    </font>
    <font>
      <sz val="11"/>
      <name val="Calibri"/>
      <family val="2"/>
      <scheme val="minor"/>
    </font>
    <font>
      <sz val="16"/>
      <name val="Wingdings 2"/>
      <family val="1"/>
      <charset val="2"/>
    </font>
    <font>
      <vertAlign val="superscript"/>
      <sz val="12"/>
      <name val="Times New Roman"/>
      <family val="1"/>
    </font>
    <font>
      <sz val="11"/>
      <name val="Times New Roman"/>
      <family val="1"/>
    </font>
    <font>
      <vertAlign val="superscript"/>
      <sz val="11"/>
      <name val="Times New Roman"/>
      <family val="1"/>
    </font>
    <font>
      <sz val="11"/>
      <color rgb="FF000000"/>
      <name val="Calibri"/>
      <family val="2"/>
      <scheme val="minor"/>
    </font>
    <font>
      <u/>
      <sz val="11"/>
      <color theme="10"/>
      <name val="Calibri"/>
      <family val="2"/>
    </font>
    <font>
      <sz val="11"/>
      <color theme="1"/>
      <name val="Calibri"/>
      <family val="2"/>
      <scheme val="minor"/>
    </font>
    <font>
      <u/>
      <sz val="10"/>
      <color theme="10"/>
      <name val="Calibri"/>
      <family val="2"/>
      <scheme val="minor"/>
    </font>
    <font>
      <sz val="10"/>
      <color rgb="FF000000"/>
      <name val="Calibri"/>
      <family val="2"/>
      <scheme val="minor"/>
    </font>
    <font>
      <sz val="12"/>
      <name val="Arial"/>
      <family val="2"/>
    </font>
    <font>
      <u/>
      <sz val="11"/>
      <color theme="1"/>
      <name val="Calibri"/>
      <family val="2"/>
      <scheme val="minor"/>
    </font>
    <font>
      <sz val="9"/>
      <color rgb="FF000000"/>
      <name val="Arial"/>
      <family val="2"/>
    </font>
    <font>
      <vertAlign val="superscript"/>
      <sz val="11"/>
      <color theme="1"/>
      <name val="Times New Roman"/>
      <family val="1"/>
    </font>
    <font>
      <vertAlign val="superscript"/>
      <sz val="12"/>
      <color theme="1"/>
      <name val="Times New Roman"/>
      <family val="1"/>
    </font>
    <font>
      <sz val="11"/>
      <color rgb="FF000000"/>
      <name val="Calibri"/>
    </font>
    <font>
      <b/>
      <sz val="11"/>
      <color rgb="FF000000"/>
      <name val="Calibri"/>
    </font>
    <font>
      <sz val="11"/>
      <color rgb="FF1155CC"/>
      <name val="Calibri"/>
    </font>
    <font>
      <u/>
      <sz val="11"/>
      <color rgb="FF1155CC"/>
      <name val="Calibri"/>
    </font>
    <font>
      <u/>
      <sz val="8"/>
      <color rgb="FF1155CC"/>
      <name val="Docs-Calibri"/>
    </font>
    <font>
      <sz val="11"/>
      <color rgb="FF1155CC"/>
      <name val="Docs-Calibri"/>
    </font>
    <font>
      <sz val="10"/>
      <name val="Arial"/>
    </font>
    <font>
      <sz val="11"/>
      <name val="Calibri"/>
    </font>
    <font>
      <u/>
      <sz val="11"/>
      <color rgb="FF0000FF"/>
      <name val="Calibri"/>
    </font>
    <font>
      <sz val="12"/>
      <name val="&quot;Times New Roman&quot;"/>
    </font>
    <font>
      <sz val="11"/>
      <color rgb="FF000000"/>
      <name val="Inconsolata"/>
    </font>
    <font>
      <sz val="9"/>
      <color rgb="FF000000"/>
      <name val="Arial"/>
    </font>
    <font>
      <sz val="11"/>
      <color rgb="FF000000"/>
      <name val="Arial"/>
    </font>
    <font>
      <u/>
      <sz val="11"/>
      <color rgb="FF000000"/>
      <name val="Calibri"/>
    </font>
    <font>
      <sz val="10"/>
      <color rgb="FF000000"/>
      <name val="Roboto"/>
    </font>
    <font>
      <u/>
      <sz val="11"/>
      <color rgb="FF1155CC"/>
      <name val="Arial"/>
    </font>
    <font>
      <sz val="10"/>
      <color rgb="FF1155CC"/>
      <name val="Roboto"/>
    </font>
    <font>
      <sz val="10"/>
      <color rgb="FF333333"/>
      <name val="Arial"/>
    </font>
    <font>
      <u/>
      <sz val="11"/>
      <color rgb="FF1155CC"/>
      <name val="Docs-Calibri"/>
    </font>
    <font>
      <sz val="10"/>
      <color rgb="FF000000"/>
      <name val="Arial"/>
    </font>
  </fonts>
  <fills count="14">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rgb="FF92D050"/>
        <bgColor indexed="64"/>
      </patternFill>
    </fill>
    <fill>
      <patternFill patternType="solid">
        <fgColor rgb="FF00B0F0"/>
        <bgColor indexed="64"/>
      </patternFill>
    </fill>
    <fill>
      <patternFill patternType="solid">
        <fgColor theme="9"/>
        <bgColor indexed="64"/>
      </patternFill>
    </fill>
    <fill>
      <patternFill patternType="solid">
        <fgColor indexed="9"/>
        <bgColor indexed="26"/>
      </patternFill>
    </fill>
    <fill>
      <patternFill patternType="solid">
        <fgColor rgb="FFFFFFFF"/>
        <bgColor indexed="64"/>
      </patternFill>
    </fill>
    <fill>
      <patternFill patternType="solid">
        <fgColor rgb="FFFFFFFF"/>
        <bgColor rgb="FFFFFFFF"/>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indexed="64"/>
      </right>
      <top/>
      <bottom/>
      <diagonal/>
    </border>
    <border>
      <left style="thin">
        <color rgb="FF000000"/>
      </left>
      <right style="thin">
        <color rgb="FF000000"/>
      </right>
      <top/>
      <bottom style="thin">
        <color rgb="FF000000"/>
      </bottom>
      <diagonal/>
    </border>
  </borders>
  <cellStyleXfs count="10">
    <xf numFmtId="0" fontId="0" fillId="0" borderId="0"/>
    <xf numFmtId="0" fontId="33" fillId="0" borderId="0"/>
    <xf numFmtId="164" fontId="35" fillId="0" borderId="0"/>
    <xf numFmtId="0" fontId="37" fillId="0" borderId="0"/>
    <xf numFmtId="0" fontId="41" fillId="0" borderId="0"/>
    <xf numFmtId="0" fontId="50" fillId="0" borderId="0" applyNumberFormat="0" applyFill="0" applyBorder="0" applyAlignment="0" applyProtection="0">
      <alignment vertical="top"/>
      <protection locked="0"/>
    </xf>
    <xf numFmtId="0" fontId="51" fillId="0" borderId="0"/>
    <xf numFmtId="0" fontId="51" fillId="0" borderId="0"/>
    <xf numFmtId="0" fontId="54" fillId="0" borderId="0"/>
    <xf numFmtId="43" fontId="51" fillId="0" borderId="0" applyFont="0" applyFill="0" applyBorder="0" applyAlignment="0" applyProtection="0"/>
  </cellStyleXfs>
  <cellXfs count="864">
    <xf numFmtId="0" fontId="0" fillId="0" borderId="0" xfId="0"/>
    <xf numFmtId="0" fontId="0" fillId="0" borderId="1" xfId="0" applyBorder="1"/>
    <xf numFmtId="0" fontId="1" fillId="0" borderId="1" xfId="0" applyFont="1" applyBorder="1"/>
    <xf numFmtId="0" fontId="0" fillId="0" borderId="0" xfId="0" applyAlignment="1">
      <alignment wrapText="1"/>
    </xf>
    <xf numFmtId="0" fontId="0" fillId="0" borderId="1" xfId="0" applyBorder="1" applyAlignment="1"/>
    <xf numFmtId="0" fontId="0" fillId="0" borderId="0" xfId="0" applyBorder="1"/>
    <xf numFmtId="0" fontId="4" fillId="0" borderId="1" xfId="0" applyFont="1" applyBorder="1" applyAlignment="1">
      <alignment vertical="top"/>
    </xf>
    <xf numFmtId="0" fontId="4" fillId="0" borderId="1" xfId="0" applyFont="1" applyBorder="1" applyAlignment="1">
      <alignment vertical="top" wrapText="1"/>
    </xf>
    <xf numFmtId="0" fontId="0" fillId="0" borderId="1" xfId="0" applyFont="1" applyBorder="1"/>
    <xf numFmtId="0" fontId="5" fillId="0" borderId="0" xfId="0" applyFont="1"/>
    <xf numFmtId="0" fontId="0" fillId="0" borderId="0" xfId="0" applyAlignment="1">
      <alignment vertical="top" wrapText="1"/>
    </xf>
    <xf numFmtId="0" fontId="0" fillId="0" borderId="13" xfId="0" applyBorder="1"/>
    <xf numFmtId="0" fontId="0" fillId="0" borderId="16" xfId="0" applyBorder="1"/>
    <xf numFmtId="0" fontId="8" fillId="0" borderId="0" xfId="0" applyFont="1"/>
    <xf numFmtId="0" fontId="9" fillId="0" borderId="16" xfId="0" applyFont="1" applyBorder="1"/>
    <xf numFmtId="0" fontId="0" fillId="0" borderId="16" xfId="0" applyBorder="1" applyAlignment="1">
      <alignment wrapText="1"/>
    </xf>
    <xf numFmtId="0" fontId="8" fillId="0" borderId="16" xfId="0" applyFont="1" applyBorder="1" applyAlignment="1">
      <alignment wrapText="1"/>
    </xf>
    <xf numFmtId="0" fontId="0" fillId="0" borderId="10" xfId="0" applyBorder="1" applyAlignment="1">
      <alignment wrapText="1"/>
    </xf>
    <xf numFmtId="0" fontId="4" fillId="0" borderId="16" xfId="0" applyFont="1" applyBorder="1"/>
    <xf numFmtId="0" fontId="4" fillId="0" borderId="18" xfId="0" applyFont="1" applyBorder="1" applyAlignment="1">
      <alignment wrapText="1"/>
    </xf>
    <xf numFmtId="0" fontId="4" fillId="0" borderId="16" xfId="0" applyFont="1" applyBorder="1" applyAlignment="1">
      <alignment wrapText="1"/>
    </xf>
    <xf numFmtId="0" fontId="4" fillId="0" borderId="13" xfId="0" applyFont="1" applyBorder="1" applyAlignment="1">
      <alignment wrapText="1"/>
    </xf>
    <xf numFmtId="0" fontId="4" fillId="0" borderId="19" xfId="0" applyFont="1" applyBorder="1" applyAlignment="1">
      <alignment vertical="center" wrapText="1"/>
    </xf>
    <xf numFmtId="0" fontId="2" fillId="0" borderId="0" xfId="0" applyFont="1" applyFill="1" applyBorder="1"/>
    <xf numFmtId="0" fontId="0" fillId="0" borderId="10" xfId="0" applyBorder="1" applyAlignment="1">
      <alignment vertical="top" wrapText="1"/>
    </xf>
    <xf numFmtId="0" fontId="4" fillId="0" borderId="10" xfId="0" applyFont="1" applyBorder="1" applyAlignment="1">
      <alignment vertical="top" wrapText="1"/>
    </xf>
    <xf numFmtId="0" fontId="0" fillId="0" borderId="15" xfId="0" applyBorder="1" applyAlignment="1">
      <alignment wrapText="1"/>
    </xf>
    <xf numFmtId="0" fontId="0" fillId="0" borderId="13" xfId="0" applyBorder="1" applyAlignment="1">
      <alignment wrapText="1"/>
    </xf>
    <xf numFmtId="0" fontId="1" fillId="0" borderId="0" xfId="0" applyFont="1" applyBorder="1" applyAlignment="1">
      <alignment wrapText="1"/>
    </xf>
    <xf numFmtId="0" fontId="1" fillId="0" borderId="0" xfId="0" applyFont="1" applyBorder="1"/>
    <xf numFmtId="0" fontId="1" fillId="0" borderId="0" xfId="0" applyFont="1" applyFill="1" applyBorder="1"/>
    <xf numFmtId="0" fontId="1" fillId="2" borderId="0" xfId="0" applyFont="1" applyFill="1" applyBorder="1" applyAlignment="1">
      <alignment wrapText="1"/>
    </xf>
    <xf numFmtId="0" fontId="1" fillId="2" borderId="0" xfId="0" applyFont="1" applyFill="1" applyBorder="1"/>
    <xf numFmtId="0" fontId="0" fillId="0" borderId="10" xfId="0" applyBorder="1"/>
    <xf numFmtId="0" fontId="4" fillId="0" borderId="10" xfId="0" applyFont="1" applyBorder="1"/>
    <xf numFmtId="0" fontId="4" fillId="0" borderId="16" xfId="0" applyFont="1" applyBorder="1" applyAlignment="1">
      <alignment vertical="top" wrapText="1"/>
    </xf>
    <xf numFmtId="0" fontId="1" fillId="0" borderId="0" xfId="0" applyFont="1" applyFill="1" applyBorder="1" applyAlignment="1">
      <alignment wrapText="1"/>
    </xf>
    <xf numFmtId="0" fontId="2" fillId="2" borderId="0" xfId="0" applyFont="1" applyFill="1" applyBorder="1"/>
    <xf numFmtId="0" fontId="4" fillId="0" borderId="1" xfId="0" applyFont="1" applyBorder="1" applyAlignment="1"/>
    <xf numFmtId="0" fontId="0" fillId="0" borderId="0" xfId="0" applyAlignment="1">
      <alignment vertical="top"/>
    </xf>
    <xf numFmtId="0" fontId="1" fillId="0" borderId="0" xfId="0" applyFont="1" applyBorder="1" applyAlignment="1">
      <alignment vertical="top"/>
    </xf>
    <xf numFmtId="0" fontId="4" fillId="0" borderId="1" xfId="0" applyFont="1" applyBorder="1"/>
    <xf numFmtId="0" fontId="4" fillId="0" borderId="10" xfId="0" applyFont="1" applyBorder="1" applyAlignment="1">
      <alignment vertical="top"/>
    </xf>
    <xf numFmtId="0" fontId="14" fillId="0" borderId="0" xfId="0" applyFont="1" applyBorder="1" applyAlignment="1">
      <alignment vertical="top"/>
    </xf>
    <xf numFmtId="0" fontId="0" fillId="0" borderId="16" xfId="0" applyBorder="1" applyAlignment="1">
      <alignment vertical="top" wrapText="1"/>
    </xf>
    <xf numFmtId="0" fontId="9" fillId="0" borderId="10" xfId="0" applyFont="1" applyBorder="1" applyAlignment="1">
      <alignment vertical="top" wrapText="1"/>
    </xf>
    <xf numFmtId="0" fontId="9" fillId="0" borderId="16" xfId="0" applyFont="1" applyBorder="1" applyAlignment="1">
      <alignment vertical="top" wrapText="1"/>
    </xf>
    <xf numFmtId="0" fontId="9" fillId="0" borderId="16" xfId="0" applyFont="1" applyBorder="1" applyAlignment="1">
      <alignment wrapText="1"/>
    </xf>
    <xf numFmtId="0" fontId="9" fillId="0" borderId="1" xfId="0" applyFont="1" applyBorder="1" applyAlignment="1">
      <alignment wrapText="1"/>
    </xf>
    <xf numFmtId="0" fontId="4" fillId="0" borderId="16" xfId="0" applyFont="1" applyBorder="1" applyAlignment="1">
      <alignment horizontal="center" wrapText="1"/>
    </xf>
    <xf numFmtId="0" fontId="9" fillId="0" borderId="1" xfId="0" applyFont="1" applyBorder="1" applyAlignment="1"/>
    <xf numFmtId="0" fontId="9" fillId="0" borderId="10" xfId="0" applyFont="1" applyBorder="1"/>
    <xf numFmtId="0" fontId="9" fillId="0" borderId="9" xfId="0" applyFont="1" applyBorder="1"/>
    <xf numFmtId="0" fontId="9" fillId="0" borderId="13" xfId="0" applyFont="1" applyBorder="1" applyAlignment="1">
      <alignment wrapText="1"/>
    </xf>
    <xf numFmtId="0" fontId="4" fillId="0" borderId="13" xfId="0" applyFont="1" applyBorder="1" applyAlignment="1">
      <alignment vertical="top"/>
    </xf>
    <xf numFmtId="0" fontId="5" fillId="0" borderId="9" xfId="0" applyFont="1" applyBorder="1"/>
    <xf numFmtId="0" fontId="5" fillId="0" borderId="1" xfId="0" applyFont="1" applyBorder="1"/>
    <xf numFmtId="0" fontId="8" fillId="0" borderId="1" xfId="0" applyFont="1" applyBorder="1"/>
    <xf numFmtId="0" fontId="4" fillId="0" borderId="16" xfId="0" applyFont="1" applyBorder="1" applyAlignment="1">
      <alignment vertical="top"/>
    </xf>
    <xf numFmtId="0" fontId="9" fillId="0" borderId="0" xfId="0" applyFont="1" applyBorder="1" applyAlignment="1">
      <alignment vertical="top" wrapText="1"/>
    </xf>
    <xf numFmtId="0" fontId="13" fillId="0" borderId="0" xfId="0" applyFont="1" applyBorder="1" applyAlignment="1">
      <alignment vertical="top" wrapText="1"/>
    </xf>
    <xf numFmtId="0" fontId="5" fillId="0" borderId="0" xfId="0" applyFont="1" applyBorder="1" applyAlignment="1">
      <alignment vertical="top" wrapText="1"/>
    </xf>
    <xf numFmtId="0" fontId="4" fillId="0" borderId="10" xfId="0" applyFont="1" applyBorder="1" applyAlignment="1">
      <alignment wrapText="1"/>
    </xf>
    <xf numFmtId="0" fontId="4" fillId="0" borderId="17"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4" fillId="0" borderId="10" xfId="0" applyFont="1" applyBorder="1" applyAlignment="1">
      <alignment vertical="top" wrapText="1"/>
    </xf>
    <xf numFmtId="0" fontId="4" fillId="0" borderId="1" xfId="0" applyFont="1" applyBorder="1" applyAlignment="1">
      <alignment vertical="top" wrapText="1"/>
    </xf>
    <xf numFmtId="0" fontId="4" fillId="0" borderId="1" xfId="0" applyFont="1" applyBorder="1"/>
    <xf numFmtId="0" fontId="0" fillId="0" borderId="1" xfId="0" applyBorder="1"/>
    <xf numFmtId="0" fontId="14" fillId="0" borderId="0" xfId="0" applyFont="1" applyBorder="1" applyAlignment="1">
      <alignment vertical="top" wrapText="1"/>
    </xf>
    <xf numFmtId="0" fontId="9" fillId="0" borderId="16" xfId="0" applyFont="1" applyBorder="1" applyAlignment="1">
      <alignment vertical="top" wrapText="1"/>
    </xf>
    <xf numFmtId="0" fontId="9" fillId="0" borderId="13" xfId="0" applyFont="1" applyBorder="1" applyAlignment="1">
      <alignment vertical="top" wrapText="1"/>
    </xf>
    <xf numFmtId="0" fontId="4" fillId="0" borderId="1" xfId="0" applyFont="1" applyBorder="1" applyAlignment="1">
      <alignment wrapText="1"/>
    </xf>
    <xf numFmtId="0" fontId="0" fillId="0" borderId="10" xfId="0" applyBorder="1" applyAlignment="1">
      <alignment wrapText="1"/>
    </xf>
    <xf numFmtId="0" fontId="0" fillId="0" borderId="10" xfId="0" applyBorder="1"/>
    <xf numFmtId="0" fontId="4" fillId="0" borderId="10" xfId="0" applyFont="1" applyBorder="1" applyAlignment="1">
      <alignment vertical="top"/>
    </xf>
    <xf numFmtId="0" fontId="4" fillId="0" borderId="17" xfId="0" applyFont="1" applyBorder="1" applyAlignment="1">
      <alignment vertical="top" wrapText="1"/>
    </xf>
    <xf numFmtId="0" fontId="4" fillId="0" borderId="13" xfId="0" applyFont="1" applyBorder="1" applyAlignment="1">
      <alignment wrapText="1"/>
    </xf>
    <xf numFmtId="0" fontId="4" fillId="0" borderId="16" xfId="0" applyFont="1" applyBorder="1" applyAlignment="1">
      <alignment vertical="top" wrapText="1"/>
    </xf>
    <xf numFmtId="0" fontId="4" fillId="0" borderId="13" xfId="0" applyFont="1" applyBorder="1" applyAlignment="1">
      <alignment vertical="top" wrapText="1"/>
    </xf>
    <xf numFmtId="0" fontId="15" fillId="0" borderId="1" xfId="0" applyFont="1" applyBorder="1" applyAlignment="1">
      <alignment vertical="top" wrapText="1"/>
    </xf>
    <xf numFmtId="0" fontId="8" fillId="0" borderId="0" xfId="0" applyFont="1" applyBorder="1"/>
    <xf numFmtId="0" fontId="4" fillId="0" borderId="9" xfId="0" applyFont="1" applyBorder="1" applyAlignment="1">
      <alignment vertical="top" wrapText="1"/>
    </xf>
    <xf numFmtId="0" fontId="3" fillId="0" borderId="9" xfId="0" applyFont="1" applyBorder="1"/>
    <xf numFmtId="0" fontId="3" fillId="0" borderId="17" xfId="0" applyFont="1" applyBorder="1"/>
    <xf numFmtId="0" fontId="3" fillId="0" borderId="10" xfId="0" applyFont="1" applyBorder="1"/>
    <xf numFmtId="0" fontId="18" fillId="0" borderId="10" xfId="0" applyFont="1" applyBorder="1" applyAlignment="1"/>
    <xf numFmtId="0" fontId="18" fillId="0" borderId="20" xfId="0" applyFont="1" applyBorder="1" applyAlignment="1">
      <alignment wrapText="1"/>
    </xf>
    <xf numFmtId="0" fontId="1" fillId="0" borderId="15" xfId="0" applyFont="1" applyBorder="1" applyAlignment="1">
      <alignment wrapText="1"/>
    </xf>
    <xf numFmtId="0" fontId="0" fillId="0" borderId="17" xfId="0" applyBorder="1" applyAlignment="1">
      <alignment vertical="top" wrapText="1"/>
    </xf>
    <xf numFmtId="0" fontId="4" fillId="0" borderId="9" xfId="0" applyFont="1" applyBorder="1"/>
    <xf numFmtId="0" fontId="9" fillId="0" borderId="9" xfId="0" applyFont="1" applyBorder="1" applyAlignment="1">
      <alignment vertical="top" wrapText="1"/>
    </xf>
    <xf numFmtId="0" fontId="0" fillId="0" borderId="0" xfId="0" applyAlignment="1">
      <alignment vertical="center"/>
    </xf>
    <xf numFmtId="0" fontId="8" fillId="0" borderId="8" xfId="0" applyFont="1" applyBorder="1"/>
    <xf numFmtId="0" fontId="0" fillId="0" borderId="8" xfId="0" applyBorder="1"/>
    <xf numFmtId="0" fontId="9" fillId="0" borderId="0" xfId="0" applyFont="1"/>
    <xf numFmtId="0" fontId="20" fillId="0" borderId="0" xfId="0" applyFont="1"/>
    <xf numFmtId="0" fontId="4" fillId="0" borderId="16" xfId="0" applyFont="1" applyBorder="1" applyAlignment="1">
      <alignment vertical="center" wrapText="1"/>
    </xf>
    <xf numFmtId="0" fontId="4" fillId="0" borderId="16" xfId="0" applyFont="1" applyBorder="1" applyAlignment="1">
      <alignment horizontal="center" vertical="center"/>
    </xf>
    <xf numFmtId="0" fontId="8" fillId="0" borderId="0" xfId="0" applyFont="1" applyAlignment="1"/>
    <xf numFmtId="0" fontId="9" fillId="0" borderId="1" xfId="0" applyFont="1" applyBorder="1" applyAlignment="1">
      <alignment vertical="top"/>
    </xf>
    <xf numFmtId="0" fontId="3" fillId="0" borderId="0" xfId="0" applyFont="1" applyAlignment="1">
      <alignment horizontal="center" wrapText="1"/>
    </xf>
    <xf numFmtId="0" fontId="0" fillId="0" borderId="0" xfId="0" applyAlignment="1"/>
    <xf numFmtId="0" fontId="21" fillId="0" borderId="0" xfId="0" applyFont="1"/>
    <xf numFmtId="0" fontId="3" fillId="0" borderId="0" xfId="0" applyFont="1" applyAlignment="1">
      <alignment horizontal="left" indent="5"/>
    </xf>
    <xf numFmtId="0" fontId="9" fillId="0" borderId="0" xfId="0" applyFont="1" applyAlignment="1">
      <alignment horizontal="left" indent="5"/>
    </xf>
    <xf numFmtId="0" fontId="9" fillId="0" borderId="0" xfId="0" applyFont="1" applyAlignment="1">
      <alignment horizontal="center" vertical="center"/>
    </xf>
    <xf numFmtId="0" fontId="0" fillId="0" borderId="0" xfId="0"/>
    <xf numFmtId="0" fontId="0" fillId="0" borderId="1" xfId="0" applyBorder="1"/>
    <xf numFmtId="0" fontId="1" fillId="0" borderId="1" xfId="0" applyFont="1" applyBorder="1" applyAlignment="1">
      <alignment wrapText="1"/>
    </xf>
    <xf numFmtId="0" fontId="1" fillId="0" borderId="1" xfId="0" applyFont="1" applyBorder="1" applyAlignment="1">
      <alignment vertical="top"/>
    </xf>
    <xf numFmtId="0" fontId="1" fillId="0" borderId="1" xfId="0" applyFont="1" applyBorder="1"/>
    <xf numFmtId="0" fontId="1" fillId="0" borderId="1" xfId="0" applyFont="1" applyBorder="1" applyAlignment="1">
      <alignment vertical="top"/>
    </xf>
    <xf numFmtId="0" fontId="1"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vertical="top"/>
    </xf>
    <xf numFmtId="0" fontId="1" fillId="0" borderId="0" xfId="0" applyFont="1" applyAlignment="1"/>
    <xf numFmtId="0" fontId="3" fillId="0" borderId="0" xfId="0" applyFont="1" applyAlignment="1">
      <alignment horizontal="left" wrapText="1"/>
    </xf>
    <xf numFmtId="0" fontId="9" fillId="0" borderId="0" xfId="0" applyFont="1" applyAlignment="1">
      <alignment horizontal="left" vertical="top" wrapText="1"/>
    </xf>
    <xf numFmtId="0" fontId="3" fillId="0" borderId="0" xfId="0" applyFont="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wrapText="1"/>
    </xf>
    <xf numFmtId="0" fontId="9" fillId="0" borderId="1" xfId="0" applyFont="1" applyBorder="1" applyAlignment="1">
      <alignment vertical="top"/>
    </xf>
    <xf numFmtId="0" fontId="9" fillId="0" borderId="1" xfId="0" applyFont="1" applyBorder="1"/>
    <xf numFmtId="0" fontId="3" fillId="0" borderId="0" xfId="0" applyFont="1"/>
    <xf numFmtId="0" fontId="9" fillId="6" borderId="0" xfId="0" applyFont="1" applyFill="1" applyAlignment="1">
      <alignment horizontal="center"/>
    </xf>
    <xf numFmtId="0" fontId="9" fillId="0" borderId="0" xfId="0" applyFont="1" applyAlignment="1">
      <alignment horizontal="center"/>
    </xf>
    <xf numFmtId="0" fontId="9" fillId="4" borderId="0" xfId="0" applyFont="1" applyFill="1" applyAlignment="1">
      <alignment horizontal="center" wrapText="1"/>
    </xf>
    <xf numFmtId="0" fontId="3" fillId="2" borderId="0" xfId="0" applyFont="1" applyFill="1"/>
    <xf numFmtId="0" fontId="3" fillId="8" borderId="1" xfId="0" applyFont="1" applyFill="1" applyBorder="1"/>
    <xf numFmtId="0" fontId="3" fillId="4" borderId="0" xfId="0" applyFont="1" applyFill="1"/>
    <xf numFmtId="0" fontId="3" fillId="2" borderId="0" xfId="0" applyFont="1" applyFill="1" applyBorder="1"/>
    <xf numFmtId="0" fontId="3" fillId="0" borderId="1" xfId="0" applyFont="1" applyBorder="1"/>
    <xf numFmtId="0" fontId="3" fillId="0" borderId="0" xfId="0" applyFont="1" applyBorder="1"/>
    <xf numFmtId="0" fontId="9" fillId="0" borderId="0" xfId="0" applyFont="1" applyAlignment="1">
      <alignment vertical="center"/>
    </xf>
    <xf numFmtId="0" fontId="9" fillId="0" borderId="0" xfId="0" applyFont="1" applyAlignment="1">
      <alignment vertical="top"/>
    </xf>
    <xf numFmtId="0" fontId="9" fillId="2" borderId="0" xfId="0" applyFont="1" applyFill="1" applyBorder="1"/>
    <xf numFmtId="0" fontId="3" fillId="8" borderId="0" xfId="0" applyFont="1" applyFill="1" applyBorder="1"/>
    <xf numFmtId="0" fontId="9" fillId="0" borderId="0" xfId="0" applyFont="1" applyAlignment="1">
      <alignment horizontal="center" vertical="top"/>
    </xf>
    <xf numFmtId="0" fontId="3" fillId="0" borderId="0" xfId="0" applyFont="1" applyAlignment="1">
      <alignment vertical="top"/>
    </xf>
    <xf numFmtId="0" fontId="3" fillId="0" borderId="1" xfId="0" applyFont="1" applyBorder="1" applyAlignment="1">
      <alignment vertical="top" wrapText="1"/>
    </xf>
    <xf numFmtId="0" fontId="9" fillId="0" borderId="1"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wrapText="1"/>
    </xf>
    <xf numFmtId="0" fontId="9" fillId="0" borderId="0" xfId="0" applyFont="1" applyBorder="1"/>
    <xf numFmtId="0" fontId="3" fillId="0" borderId="0" xfId="0" applyFont="1" applyAlignment="1">
      <alignment wrapText="1"/>
    </xf>
    <xf numFmtId="0" fontId="3" fillId="0" borderId="0" xfId="0" applyFont="1" applyAlignment="1">
      <alignment horizontal="left" vertical="top"/>
    </xf>
    <xf numFmtId="0" fontId="9" fillId="0" borderId="1" xfId="0" applyFont="1" applyBorder="1" applyAlignment="1">
      <alignment horizontal="left" vertical="top"/>
    </xf>
    <xf numFmtId="0" fontId="3" fillId="0" borderId="1" xfId="0" applyFont="1" applyBorder="1" applyAlignment="1">
      <alignment horizontal="left" vertical="top"/>
    </xf>
    <xf numFmtId="0" fontId="9" fillId="0" borderId="1" xfId="0" applyFont="1" applyFill="1" applyBorder="1" applyAlignment="1">
      <alignment horizontal="left" vertical="top"/>
    </xf>
    <xf numFmtId="0" fontId="3" fillId="0" borderId="0" xfId="0" applyFont="1" applyAlignment="1">
      <alignment horizontal="center" vertical="top" wrapText="1"/>
    </xf>
    <xf numFmtId="0" fontId="3" fillId="0" borderId="0" xfId="0" applyFont="1" applyAlignment="1">
      <alignment horizontal="center" vertical="top"/>
    </xf>
    <xf numFmtId="0" fontId="3" fillId="0" borderId="0" xfId="0" applyFont="1" applyFill="1" applyBorder="1"/>
    <xf numFmtId="0" fontId="9" fillId="0" borderId="0" xfId="0" applyFont="1" applyBorder="1" applyAlignment="1">
      <alignment horizontal="left" vertical="top"/>
    </xf>
    <xf numFmtId="0" fontId="3" fillId="0" borderId="0" xfId="0" applyFont="1" applyBorder="1" applyAlignment="1">
      <alignment horizontal="left" vertical="top"/>
    </xf>
    <xf numFmtId="0" fontId="9" fillId="2" borderId="0" xfId="0" applyFont="1" applyFill="1" applyBorder="1" applyAlignment="1">
      <alignment horizontal="center" vertical="center"/>
    </xf>
    <xf numFmtId="0" fontId="3" fillId="0" borderId="0" xfId="0" applyFont="1" applyAlignment="1">
      <alignment vertical="top" wrapText="1"/>
    </xf>
    <xf numFmtId="0" fontId="9" fillId="0" borderId="1" xfId="0" applyFont="1" applyFill="1" applyBorder="1" applyAlignment="1">
      <alignment wrapText="1"/>
    </xf>
    <xf numFmtId="0" fontId="9" fillId="0" borderId="0" xfId="0" applyFont="1" applyFill="1" applyAlignment="1">
      <alignment horizontal="left" vertical="top" wrapText="1"/>
    </xf>
    <xf numFmtId="0" fontId="3" fillId="0" borderId="0" xfId="0" applyFont="1" applyFill="1" applyAlignment="1">
      <alignment horizontal="left" vertical="top" wrapText="1"/>
    </xf>
    <xf numFmtId="0" fontId="3" fillId="9" borderId="0" xfId="0" applyFont="1" applyFill="1"/>
    <xf numFmtId="0" fontId="3" fillId="0" borderId="0" xfId="0" applyFont="1" applyAlignment="1">
      <alignment horizontal="center"/>
    </xf>
    <xf numFmtId="0" fontId="9" fillId="0" borderId="0" xfId="0" applyFont="1" applyAlignment="1">
      <alignment horizontal="center" wrapText="1"/>
    </xf>
    <xf numFmtId="0" fontId="9" fillId="0" borderId="8" xfId="0" applyFont="1" applyBorder="1"/>
    <xf numFmtId="0" fontId="3" fillId="0" borderId="8" xfId="0" applyFont="1" applyBorder="1"/>
    <xf numFmtId="0" fontId="9" fillId="0" borderId="0" xfId="0" applyFont="1" applyAlignment="1">
      <alignment wrapText="1"/>
    </xf>
    <xf numFmtId="0" fontId="9" fillId="0" borderId="1" xfId="0" applyFont="1" applyFill="1" applyBorder="1"/>
    <xf numFmtId="0" fontId="9" fillId="0" borderId="0" xfId="0" applyFont="1" applyAlignment="1">
      <alignment vertical="top" wrapText="1"/>
    </xf>
    <xf numFmtId="0" fontId="9" fillId="8" borderId="0" xfId="0" applyFont="1" applyFill="1"/>
    <xf numFmtId="0" fontId="9"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center"/>
    </xf>
    <xf numFmtId="0" fontId="9" fillId="0" borderId="0" xfId="0" applyFont="1" applyFill="1"/>
    <xf numFmtId="0" fontId="4" fillId="0" borderId="17" xfId="0" applyFont="1" applyBorder="1" applyAlignment="1">
      <alignment wrapText="1"/>
    </xf>
    <xf numFmtId="0" fontId="0" fillId="0" borderId="13" xfId="0" applyBorder="1" applyAlignment="1">
      <alignment wrapText="1"/>
    </xf>
    <xf numFmtId="0" fontId="0" fillId="0" borderId="13" xfId="0" applyBorder="1"/>
    <xf numFmtId="0" fontId="0" fillId="0" borderId="16" xfId="0" applyBorder="1"/>
    <xf numFmtId="0" fontId="4" fillId="0" borderId="18" xfId="0" applyFont="1" applyBorder="1"/>
    <xf numFmtId="0" fontId="8" fillId="0" borderId="1" xfId="0" applyFont="1" applyBorder="1" applyAlignment="1">
      <alignment wrapText="1"/>
    </xf>
    <xf numFmtId="0" fontId="8" fillId="0" borderId="1" xfId="0" applyFont="1" applyBorder="1" applyAlignment="1"/>
    <xf numFmtId="0" fontId="3" fillId="0" borderId="6" xfId="0" applyFont="1" applyBorder="1"/>
    <xf numFmtId="0" fontId="0" fillId="0" borderId="1" xfId="0" applyBorder="1"/>
    <xf numFmtId="0" fontId="4" fillId="0" borderId="1" xfId="0" applyFont="1" applyBorder="1" applyAlignment="1">
      <alignment horizontal="center" wrapText="1"/>
    </xf>
    <xf numFmtId="0" fontId="8" fillId="0" borderId="1" xfId="0" applyFont="1" applyBorder="1" applyAlignment="1">
      <alignment horizontal="center" wrapText="1"/>
    </xf>
    <xf numFmtId="0" fontId="30" fillId="0" borderId="1" xfId="0" applyFont="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4" fillId="0" borderId="10" xfId="0" applyFont="1" applyBorder="1" applyAlignment="1">
      <alignment wrapText="1"/>
    </xf>
    <xf numFmtId="0" fontId="0" fillId="0" borderId="11" xfId="0" applyBorder="1" applyAlignment="1">
      <alignment wrapText="1"/>
    </xf>
    <xf numFmtId="0" fontId="0" fillId="0" borderId="13" xfId="0" applyBorder="1" applyAlignment="1">
      <alignment wrapText="1"/>
    </xf>
    <xf numFmtId="0" fontId="0" fillId="0" borderId="16" xfId="0" applyBorder="1" applyAlignment="1">
      <alignment wrapText="1"/>
    </xf>
    <xf numFmtId="0" fontId="4" fillId="0" borderId="17" xfId="0" applyFont="1" applyBorder="1" applyAlignment="1">
      <alignment vertical="top" wrapText="1"/>
    </xf>
    <xf numFmtId="0" fontId="0" fillId="0" borderId="1" xfId="0" applyBorder="1"/>
    <xf numFmtId="0" fontId="0" fillId="0" borderId="1" xfId="0" applyBorder="1" applyAlignment="1">
      <alignment wrapText="1"/>
    </xf>
    <xf numFmtId="0" fontId="1" fillId="0" borderId="1" xfId="0" applyFont="1" applyBorder="1"/>
    <xf numFmtId="0" fontId="0" fillId="0" borderId="11" xfId="0" applyBorder="1"/>
    <xf numFmtId="0" fontId="0" fillId="0" borderId="0" xfId="0"/>
    <xf numFmtId="0" fontId="0" fillId="0" borderId="16" xfId="0" applyBorder="1"/>
    <xf numFmtId="0" fontId="0" fillId="0" borderId="10" xfId="0" applyBorder="1" applyAlignment="1">
      <alignment wrapText="1"/>
    </xf>
    <xf numFmtId="20" fontId="0" fillId="0" borderId="16" xfId="0" applyNumberFormat="1" applyBorder="1" applyAlignment="1">
      <alignment vertical="top" wrapText="1"/>
    </xf>
    <xf numFmtId="0" fontId="33" fillId="0" borderId="38" xfId="1" applyFont="1" applyBorder="1" applyAlignment="1">
      <alignment wrapText="1"/>
    </xf>
    <xf numFmtId="0" fontId="33" fillId="0" borderId="37" xfId="1" applyFont="1" applyBorder="1"/>
    <xf numFmtId="0" fontId="33" fillId="0" borderId="38" xfId="1" applyFont="1" applyBorder="1" applyAlignment="1">
      <alignment wrapText="1"/>
    </xf>
    <xf numFmtId="0" fontId="33" fillId="0" borderId="37" xfId="1" applyFont="1" applyBorder="1"/>
    <xf numFmtId="0" fontId="33" fillId="0" borderId="37" xfId="1" applyFont="1" applyBorder="1" applyAlignment="1"/>
    <xf numFmtId="0" fontId="33" fillId="0" borderId="37" xfId="1" applyFont="1" applyBorder="1" applyAlignment="1">
      <alignment wrapText="1"/>
    </xf>
    <xf numFmtId="0" fontId="0" fillId="0" borderId="1" xfId="0" applyFill="1" applyBorder="1"/>
    <xf numFmtId="3" fontId="0" fillId="0" borderId="16" xfId="0" applyNumberFormat="1" applyBorder="1" applyAlignment="1">
      <alignment wrapText="1"/>
    </xf>
    <xf numFmtId="3" fontId="0" fillId="0" borderId="0" xfId="0" applyNumberFormat="1"/>
    <xf numFmtId="0" fontId="0" fillId="0" borderId="0" xfId="0"/>
    <xf numFmtId="0" fontId="0" fillId="0" borderId="16" xfId="0" applyBorder="1"/>
    <xf numFmtId="0" fontId="0" fillId="0" borderId="16" xfId="0" applyBorder="1" applyAlignment="1">
      <alignment wrapText="1"/>
    </xf>
    <xf numFmtId="164" fontId="35" fillId="0" borderId="37" xfId="2" applyBorder="1"/>
    <xf numFmtId="164" fontId="35" fillId="0" borderId="37" xfId="2" applyBorder="1" applyAlignment="1">
      <alignment wrapText="1"/>
    </xf>
    <xf numFmtId="164" fontId="35" fillId="0" borderId="38" xfId="2" applyBorder="1" applyAlignment="1">
      <alignment wrapText="1"/>
    </xf>
    <xf numFmtId="164" fontId="35" fillId="0" borderId="38" xfId="2" applyBorder="1"/>
    <xf numFmtId="164" fontId="35" fillId="0" borderId="37" xfId="2" applyBorder="1" applyAlignment="1">
      <alignment horizontal="right" wrapText="1"/>
    </xf>
    <xf numFmtId="164" fontId="35" fillId="0" borderId="38" xfId="2" applyBorder="1" applyAlignment="1">
      <alignment horizontal="left" wrapText="1"/>
    </xf>
    <xf numFmtId="164" fontId="35" fillId="0" borderId="37" xfId="2" applyBorder="1" applyAlignment="1">
      <alignment horizontal="right"/>
    </xf>
    <xf numFmtId="164" fontId="35" fillId="0" borderId="37" xfId="2" applyBorder="1" applyAlignment="1">
      <alignment horizontal="left" wrapText="1"/>
    </xf>
    <xf numFmtId="0" fontId="0" fillId="0" borderId="11" xfId="0" applyBorder="1" applyAlignment="1"/>
    <xf numFmtId="0" fontId="0" fillId="0" borderId="16" xfId="0" applyBorder="1" applyAlignment="1">
      <alignment horizontal="center" wrapText="1"/>
    </xf>
    <xf numFmtId="0" fontId="4" fillId="0" borderId="10" xfId="0" applyFont="1" applyBorder="1" applyAlignment="1">
      <alignment wrapText="1"/>
    </xf>
    <xf numFmtId="0" fontId="0" fillId="0" borderId="16" xfId="0" applyBorder="1" applyAlignment="1">
      <alignment wrapText="1"/>
    </xf>
    <xf numFmtId="0" fontId="1" fillId="0" borderId="1" xfId="0" applyFont="1" applyBorder="1"/>
    <xf numFmtId="0" fontId="36" fillId="0" borderId="16" xfId="0" applyFont="1" applyBorder="1" applyAlignment="1">
      <alignment horizontal="center" wrapText="1"/>
    </xf>
    <xf numFmtId="0" fontId="4" fillId="0" borderId="10" xfId="0" applyFont="1" applyBorder="1" applyAlignment="1">
      <alignment wrapText="1"/>
    </xf>
    <xf numFmtId="0" fontId="8" fillId="0" borderId="16" xfId="0" applyFont="1" applyBorder="1" applyAlignment="1">
      <alignment wrapText="1"/>
    </xf>
    <xf numFmtId="0" fontId="31" fillId="0" borderId="16" xfId="0" applyFont="1" applyBorder="1" applyAlignment="1">
      <alignment horizontal="center" wrapText="1"/>
    </xf>
    <xf numFmtId="0" fontId="4" fillId="0" borderId="10" xfId="0" applyFont="1" applyBorder="1" applyAlignment="1">
      <alignment wrapText="1"/>
    </xf>
    <xf numFmtId="0" fontId="0" fillId="0" borderId="16" xfId="0" applyBorder="1" applyAlignment="1">
      <alignment wrapText="1"/>
    </xf>
    <xf numFmtId="0" fontId="0" fillId="0" borderId="10" xfId="0" applyBorder="1"/>
    <xf numFmtId="0" fontId="8" fillId="0" borderId="16" xfId="0" applyFont="1" applyBorder="1" applyAlignment="1">
      <alignment wrapText="1"/>
    </xf>
    <xf numFmtId="0" fontId="0" fillId="0" borderId="0" xfId="0"/>
    <xf numFmtId="0" fontId="0" fillId="0" borderId="16" xfId="0" applyBorder="1"/>
    <xf numFmtId="0" fontId="0" fillId="0" borderId="16" xfId="0" applyBorder="1" applyAlignment="1">
      <alignment wrapText="1"/>
    </xf>
    <xf numFmtId="0" fontId="0" fillId="0" borderId="13" xfId="0" applyBorder="1" applyAlignment="1">
      <alignment wrapText="1"/>
    </xf>
    <xf numFmtId="0" fontId="0" fillId="0" borderId="1" xfId="0" applyBorder="1"/>
    <xf numFmtId="0" fontId="4" fillId="0" borderId="1" xfId="0" applyFont="1" applyBorder="1" applyAlignment="1">
      <alignment wrapText="1"/>
    </xf>
    <xf numFmtId="0" fontId="0" fillId="0" borderId="1" xfId="0" applyBorder="1" applyAlignment="1">
      <alignment wrapText="1"/>
    </xf>
    <xf numFmtId="0" fontId="0" fillId="0" borderId="13" xfId="0" applyBorder="1"/>
    <xf numFmtId="0" fontId="0" fillId="0" borderId="16" xfId="0" applyBorder="1"/>
    <xf numFmtId="16" fontId="9" fillId="0" borderId="16" xfId="0" applyNumberFormat="1" applyFont="1" applyBorder="1" applyAlignment="1">
      <alignment wrapText="1"/>
    </xf>
    <xf numFmtId="0" fontId="0" fillId="0" borderId="0" xfId="0"/>
    <xf numFmtId="0" fontId="0" fillId="0" borderId="1" xfId="0" applyBorder="1" applyAlignment="1">
      <alignment horizontal="center"/>
    </xf>
    <xf numFmtId="49" fontId="0" fillId="0" borderId="1" xfId="0" applyNumberFormat="1" applyBorder="1" applyAlignment="1">
      <alignment horizontal="center"/>
    </xf>
    <xf numFmtId="0" fontId="4" fillId="0" borderId="1" xfId="0" applyFont="1" applyBorder="1" applyAlignment="1">
      <alignment wrapText="1"/>
    </xf>
    <xf numFmtId="0" fontId="40" fillId="0" borderId="1" xfId="0" applyFont="1" applyBorder="1" applyAlignment="1">
      <alignment vertical="center"/>
    </xf>
    <xf numFmtId="0" fontId="16" fillId="0" borderId="1" xfId="0" applyFont="1" applyBorder="1" applyAlignment="1">
      <alignment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16" fillId="0" borderId="1" xfId="0" applyFont="1" applyFill="1" applyBorder="1" applyAlignment="1">
      <alignment vertical="center"/>
    </xf>
    <xf numFmtId="0" fontId="42" fillId="0" borderId="1" xfId="4" applyFont="1" applyBorder="1" applyAlignment="1">
      <alignment horizontal="center" vertical="center"/>
    </xf>
    <xf numFmtId="0" fontId="42" fillId="11" borderId="1" xfId="4" applyFont="1" applyFill="1" applyBorder="1" applyAlignment="1">
      <alignment horizontal="center" vertical="center"/>
    </xf>
    <xf numFmtId="0" fontId="42" fillId="0" borderId="1" xfId="4" applyFont="1" applyFill="1" applyBorder="1" applyAlignment="1">
      <alignment horizontal="center" vertical="center"/>
    </xf>
    <xf numFmtId="0" fontId="40" fillId="0" borderId="1" xfId="0" applyFont="1" applyFill="1" applyBorder="1" applyAlignment="1">
      <alignment vertical="center"/>
    </xf>
    <xf numFmtId="0" fontId="16" fillId="0" borderId="1" xfId="0" applyFont="1" applyFill="1" applyBorder="1" applyAlignment="1">
      <alignment horizontal="center" vertical="center"/>
    </xf>
    <xf numFmtId="0" fontId="16" fillId="0" borderId="1" xfId="0" applyFont="1" applyBorder="1" applyAlignment="1">
      <alignment horizontal="left" vertical="center"/>
    </xf>
    <xf numFmtId="0" fontId="40" fillId="0" borderId="1" xfId="4" applyFont="1" applyBorder="1" applyAlignment="1">
      <alignment horizontal="center" vertical="center"/>
    </xf>
    <xf numFmtId="0" fontId="16" fillId="0" borderId="1" xfId="0" applyFont="1" applyBorder="1" applyAlignment="1">
      <alignment horizontal="center" vertical="center" wrapText="1"/>
    </xf>
    <xf numFmtId="0" fontId="0" fillId="0" borderId="1" xfId="0" applyBorder="1" applyAlignment="1">
      <alignment vertical="center"/>
    </xf>
    <xf numFmtId="0" fontId="16" fillId="0" borderId="1" xfId="0" applyFont="1" applyFill="1" applyBorder="1" applyAlignment="1">
      <alignment horizontal="center" vertical="center" wrapText="1"/>
    </xf>
    <xf numFmtId="0" fontId="0" fillId="0" borderId="0" xfId="0"/>
    <xf numFmtId="0" fontId="38" fillId="0" borderId="1" xfId="3" applyFont="1" applyBorder="1" applyAlignment="1">
      <alignment vertical="center" wrapText="1"/>
    </xf>
    <xf numFmtId="0" fontId="38" fillId="0" borderId="1" xfId="3" applyFont="1" applyBorder="1" applyAlignment="1">
      <alignment vertical="center"/>
    </xf>
    <xf numFmtId="0" fontId="39" fillId="0" borderId="1" xfId="3" applyFont="1" applyBorder="1" applyAlignment="1">
      <alignment vertical="center" wrapText="1"/>
    </xf>
    <xf numFmtId="0" fontId="39" fillId="0" borderId="1" xfId="3"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3" fillId="0" borderId="40" xfId="0" applyFont="1" applyBorder="1" applyAlignment="1">
      <alignment horizontal="center" wrapText="1"/>
    </xf>
    <xf numFmtId="0" fontId="3" fillId="0" borderId="38" xfId="0" applyFont="1" applyBorder="1" applyAlignment="1">
      <alignment horizontal="center" wrapText="1"/>
    </xf>
    <xf numFmtId="2" fontId="3" fillId="0" borderId="38" xfId="0" applyNumberFormat="1" applyFont="1" applyBorder="1" applyAlignment="1">
      <alignment horizontal="center" wrapText="1"/>
    </xf>
    <xf numFmtId="0" fontId="3" fillId="0" borderId="41" xfId="0" applyFont="1" applyBorder="1" applyAlignment="1">
      <alignment horizontal="center" wrapText="1"/>
    </xf>
    <xf numFmtId="16" fontId="3" fillId="0" borderId="42" xfId="0" applyNumberFormat="1" applyFont="1" applyBorder="1" applyAlignment="1">
      <alignment horizontal="center" wrapText="1"/>
    </xf>
    <xf numFmtId="0" fontId="3" fillId="0" borderId="1" xfId="0" applyFont="1" applyBorder="1"/>
    <xf numFmtId="0" fontId="0" fillId="0" borderId="1" xfId="0" applyBorder="1" applyAlignment="1">
      <alignment horizontal="center"/>
    </xf>
    <xf numFmtId="0" fontId="0" fillId="0" borderId="16" xfId="0" applyBorder="1" applyAlignment="1">
      <alignment wrapText="1"/>
    </xf>
    <xf numFmtId="0" fontId="0" fillId="0" borderId="13" xfId="0" applyBorder="1" applyAlignment="1">
      <alignment wrapText="1"/>
    </xf>
    <xf numFmtId="0" fontId="0" fillId="0" borderId="13" xfId="0" applyBorder="1"/>
    <xf numFmtId="0" fontId="0" fillId="0" borderId="0" xfId="0"/>
    <xf numFmtId="0" fontId="0" fillId="0" borderId="16" xfId="0" applyBorder="1"/>
    <xf numFmtId="0" fontId="0" fillId="0" borderId="16" xfId="0" applyBorder="1" applyAlignment="1">
      <alignment horizontal="left" wrapText="1"/>
    </xf>
    <xf numFmtId="0" fontId="33" fillId="0" borderId="37" xfId="1" applyFont="1" applyBorder="1" applyAlignment="1">
      <alignment horizontal="left" wrapText="1"/>
    </xf>
    <xf numFmtId="0" fontId="0" fillId="0" borderId="13" xfId="0" applyBorder="1" applyAlignment="1">
      <alignment horizontal="left" wrapText="1"/>
    </xf>
    <xf numFmtId="0" fontId="31" fillId="0" borderId="10" xfId="0" applyFont="1" applyBorder="1" applyAlignment="1">
      <alignment vertical="top" wrapText="1"/>
    </xf>
    <xf numFmtId="0" fontId="0" fillId="0" borderId="0" xfId="0"/>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4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 xfId="0" applyFont="1" applyBorder="1" applyAlignment="1">
      <alignment horizontal="center" vertical="center"/>
    </xf>
    <xf numFmtId="0" fontId="0" fillId="0" borderId="1" xfId="0" applyBorder="1"/>
    <xf numFmtId="0" fontId="3" fillId="0" borderId="1" xfId="0" applyFont="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36" fillId="0" borderId="16" xfId="0" applyFont="1" applyBorder="1" applyAlignment="1">
      <alignment wrapText="1"/>
    </xf>
    <xf numFmtId="0" fontId="0" fillId="0" borderId="1" xfId="0" applyBorder="1"/>
    <xf numFmtId="0" fontId="0" fillId="0" borderId="0" xfId="0"/>
    <xf numFmtId="164" fontId="0" fillId="0" borderId="0" xfId="0" applyNumberFormat="1"/>
    <xf numFmtId="0" fontId="31" fillId="0" borderId="1" xfId="0" applyFont="1" applyBorder="1" applyAlignment="1">
      <alignment horizontal="center"/>
    </xf>
    <xf numFmtId="0" fontId="3" fillId="8" borderId="1" xfId="0" applyFont="1" applyFill="1" applyBorder="1" applyAlignment="1">
      <alignment horizontal="center"/>
    </xf>
    <xf numFmtId="10" fontId="3" fillId="8" borderId="1" xfId="0" applyNumberFormat="1" applyFont="1" applyFill="1" applyBorder="1" applyAlignment="1">
      <alignment horizontal="center"/>
    </xf>
    <xf numFmtId="9" fontId="3" fillId="8" borderId="1" xfId="0" applyNumberFormat="1" applyFont="1" applyFill="1" applyBorder="1" applyAlignment="1">
      <alignment horizontal="center"/>
    </xf>
    <xf numFmtId="0" fontId="44" fillId="0" borderId="1" xfId="0" applyFont="1" applyFill="1" applyBorder="1" applyAlignment="1">
      <alignment horizontal="center" vertical="center" wrapText="1"/>
    </xf>
    <xf numFmtId="0" fontId="25" fillId="0" borderId="1" xfId="0" applyFont="1" applyBorder="1" applyAlignment="1">
      <alignment horizontal="center" vertical="center"/>
    </xf>
    <xf numFmtId="0" fontId="45" fillId="0" borderId="1" xfId="0" applyFont="1" applyBorder="1" applyAlignment="1">
      <alignment horizontal="center" vertical="center" wrapText="1"/>
    </xf>
    <xf numFmtId="0" fontId="44" fillId="0" borderId="1" xfId="0" applyFont="1" applyBorder="1"/>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7" fillId="0" borderId="1" xfId="0" applyFont="1" applyBorder="1" applyAlignment="1">
      <alignment horizontal="center" vertical="center"/>
    </xf>
    <xf numFmtId="0" fontId="24" fillId="0" borderId="0" xfId="0" applyFont="1" applyAlignment="1">
      <alignment horizontal="center" vertical="center"/>
    </xf>
    <xf numFmtId="0" fontId="9" fillId="8" borderId="1" xfId="0" applyFont="1" applyFill="1" applyBorder="1" applyAlignment="1">
      <alignment horizont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2" xfId="0" applyFont="1" applyBorder="1" applyAlignment="1">
      <alignment horizontal="center"/>
    </xf>
    <xf numFmtId="0" fontId="30" fillId="0" borderId="4" xfId="0" applyFont="1" applyBorder="1" applyAlignment="1">
      <alignment horizontal="center"/>
    </xf>
    <xf numFmtId="0" fontId="4" fillId="0" borderId="18" xfId="0" applyFont="1" applyBorder="1" applyAlignment="1">
      <alignment wrapText="1"/>
    </xf>
    <xf numFmtId="0" fontId="0" fillId="0" borderId="1" xfId="0" applyBorder="1"/>
    <xf numFmtId="0" fontId="4" fillId="0" borderId="17" xfId="0" applyFont="1" applyBorder="1" applyAlignment="1">
      <alignment wrapText="1"/>
    </xf>
    <xf numFmtId="0" fontId="0" fillId="0" borderId="0" xfId="0"/>
    <xf numFmtId="0" fontId="49" fillId="0" borderId="1" xfId="0" applyFont="1" applyBorder="1" applyAlignment="1">
      <alignment vertical="center"/>
    </xf>
    <xf numFmtId="0" fontId="49" fillId="0" borderId="1" xfId="0" applyFont="1" applyBorder="1" applyAlignment="1">
      <alignment horizontal="center" vertical="center" wrapText="1"/>
    </xf>
    <xf numFmtId="0" fontId="49" fillId="0" borderId="1" xfId="0" applyFont="1" applyBorder="1" applyAlignment="1">
      <alignment vertical="center"/>
    </xf>
    <xf numFmtId="0" fontId="49" fillId="0" borderId="1" xfId="0" applyFont="1" applyBorder="1" applyAlignment="1">
      <alignment horizontal="center" vertical="center" wrapText="1"/>
    </xf>
    <xf numFmtId="0" fontId="3" fillId="8" borderId="1" xfId="0" applyFont="1" applyFill="1" applyBorder="1" applyAlignment="1">
      <alignment horizontal="center" vertical="top"/>
    </xf>
    <xf numFmtId="0" fontId="3" fillId="4" borderId="0" xfId="0" applyFont="1" applyFill="1" applyAlignment="1">
      <alignment wrapText="1"/>
    </xf>
    <xf numFmtId="0" fontId="3" fillId="4" borderId="0" xfId="0" applyFont="1" applyFill="1" applyAlignment="1">
      <alignment horizontal="left" wrapText="1"/>
    </xf>
    <xf numFmtId="0" fontId="0" fillId="0" borderId="1" xfId="0" applyBorder="1"/>
    <xf numFmtId="0" fontId="0" fillId="0" borderId="1" xfId="0" applyBorder="1" applyAlignment="1">
      <alignment wrapText="1"/>
    </xf>
    <xf numFmtId="0" fontId="0" fillId="0" borderId="1" xfId="0" applyFill="1" applyBorder="1"/>
    <xf numFmtId="0" fontId="4" fillId="0" borderId="1" xfId="0" applyFont="1" applyBorder="1" applyAlignment="1">
      <alignment wrapText="1"/>
    </xf>
    <xf numFmtId="0" fontId="0" fillId="0" borderId="1" xfId="0" applyBorder="1"/>
    <xf numFmtId="0" fontId="9" fillId="0" borderId="1" xfId="0" applyFont="1" applyBorder="1"/>
    <xf numFmtId="0" fontId="0" fillId="0" borderId="1" xfId="0" applyBorder="1" applyAlignment="1">
      <alignment wrapText="1"/>
    </xf>
    <xf numFmtId="0" fontId="50" fillId="0" borderId="1" xfId="5" applyBorder="1" applyAlignment="1" applyProtection="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xf>
    <xf numFmtId="0" fontId="50" fillId="0" borderId="1" xfId="5" applyFill="1" applyBorder="1" applyAlignment="1" applyProtection="1"/>
    <xf numFmtId="0" fontId="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wrapText="1"/>
    </xf>
    <xf numFmtId="0" fontId="0" fillId="0" borderId="0" xfId="0" applyFont="1" applyFill="1" applyAlignment="1"/>
    <xf numFmtId="0" fontId="55" fillId="0" borderId="1" xfId="5" applyFont="1" applyFill="1" applyBorder="1" applyAlignment="1" applyProtection="1"/>
    <xf numFmtId="0" fontId="55" fillId="0" borderId="43" xfId="5" applyFont="1" applyFill="1" applyBorder="1" applyAlignment="1" applyProtection="1"/>
    <xf numFmtId="0" fontId="55" fillId="0" borderId="0" xfId="5" applyFont="1" applyFill="1" applyAlignment="1" applyProtection="1"/>
    <xf numFmtId="0" fontId="0" fillId="0" borderId="43" xfId="0" applyFont="1" applyFill="1" applyBorder="1" applyAlignment="1"/>
    <xf numFmtId="0" fontId="0" fillId="0" borderId="43" xfId="0" applyFont="1" applyFill="1" applyBorder="1" applyAlignment="1">
      <alignment horizontal="center"/>
    </xf>
    <xf numFmtId="0" fontId="55" fillId="0" borderId="43" xfId="0" applyFont="1" applyFill="1" applyBorder="1" applyAlignment="1"/>
    <xf numFmtId="0" fontId="0" fillId="0" borderId="44"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Fill="1" applyBorder="1" applyAlignment="1">
      <alignment horizontal="center"/>
    </xf>
    <xf numFmtId="0" fontId="16" fillId="0" borderId="1" xfId="0" applyFont="1" applyFill="1" applyBorder="1" applyAlignment="1">
      <alignment horizontal="center"/>
    </xf>
    <xf numFmtId="0" fontId="16" fillId="0" borderId="1" xfId="0" applyFont="1" applyFill="1" applyBorder="1" applyAlignment="1">
      <alignment horizontal="left"/>
    </xf>
    <xf numFmtId="0" fontId="52" fillId="0" borderId="1" xfId="5" applyFont="1" applyFill="1" applyBorder="1" applyAlignment="1" applyProtection="1">
      <alignment horizontal="center"/>
    </xf>
    <xf numFmtId="0" fontId="52" fillId="0" borderId="1" xfId="5" applyFont="1" applyFill="1" applyBorder="1" applyAlignment="1" applyProtection="1">
      <alignment horizontal="center" wrapText="1"/>
    </xf>
    <xf numFmtId="0" fontId="16" fillId="0" borderId="1" xfId="0" applyFont="1" applyFill="1" applyBorder="1" applyAlignment="1">
      <alignment horizontal="center" wrapText="1"/>
    </xf>
    <xf numFmtId="0" fontId="53" fillId="0" borderId="1" xfId="0" applyFont="1" applyFill="1" applyBorder="1" applyAlignment="1">
      <alignment horizontal="left"/>
    </xf>
    <xf numFmtId="0" fontId="53" fillId="0" borderId="1" xfId="0" applyFont="1" applyFill="1" applyBorder="1" applyAlignment="1">
      <alignment horizontal="left" wrapText="1"/>
    </xf>
    <xf numFmtId="0" fontId="52" fillId="0" borderId="0" xfId="5" applyFont="1" applyFill="1" applyAlignment="1" applyProtection="1">
      <alignment horizontal="center"/>
    </xf>
    <xf numFmtId="0" fontId="0" fillId="0" borderId="1" xfId="0" applyFont="1" applyFill="1" applyBorder="1" applyAlignment="1">
      <alignment horizontal="center"/>
    </xf>
    <xf numFmtId="0" fontId="3" fillId="8" borderId="1" xfId="0" applyFont="1" applyFill="1" applyBorder="1" applyAlignment="1">
      <alignment wrapText="1"/>
    </xf>
    <xf numFmtId="0" fontId="0" fillId="0" borderId="1" xfId="0" applyBorder="1" applyAlignment="1">
      <alignment horizontal="center" wrapText="1"/>
    </xf>
    <xf numFmtId="0" fontId="0" fillId="0" borderId="14" xfId="0" applyBorder="1" applyAlignment="1">
      <alignment vertical="top" wrapText="1"/>
    </xf>
    <xf numFmtId="14" fontId="0" fillId="0" borderId="1" xfId="0" applyNumberFormat="1" applyBorder="1" applyAlignment="1">
      <alignment wrapText="1"/>
    </xf>
    <xf numFmtId="14" fontId="0" fillId="0" borderId="1" xfId="0" applyNumberFormat="1" applyBorder="1"/>
    <xf numFmtId="0" fontId="0" fillId="0" borderId="16" xfId="0" applyBorder="1" applyAlignment="1">
      <alignment wrapText="1"/>
    </xf>
    <xf numFmtId="0" fontId="4" fillId="0" borderId="17" xfId="0" applyFont="1" applyBorder="1" applyAlignment="1">
      <alignment vertical="top" wrapText="1"/>
    </xf>
    <xf numFmtId="0" fontId="0" fillId="0" borderId="1" xfId="0" applyBorder="1"/>
    <xf numFmtId="0" fontId="0" fillId="0" borderId="10" xfId="0" applyBorder="1"/>
    <xf numFmtId="0" fontId="30"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9" fillId="0" borderId="18" xfId="0" applyFont="1" applyBorder="1" applyAlignment="1">
      <alignment vertical="top" wrapText="1"/>
    </xf>
    <xf numFmtId="0" fontId="0" fillId="0" borderId="0" xfId="0"/>
    <xf numFmtId="0" fontId="0" fillId="0" borderId="16" xfId="0" applyBorder="1"/>
    <xf numFmtId="0" fontId="4" fillId="0" borderId="1" xfId="0" applyFont="1" applyBorder="1" applyAlignment="1">
      <alignment horizontal="center" vertical="center" wrapText="1"/>
    </xf>
    <xf numFmtId="0" fontId="0" fillId="0" borderId="10" xfId="0" applyBorder="1" applyAlignment="1">
      <alignment horizontal="center" vertical="center" wrapText="1"/>
    </xf>
    <xf numFmtId="0" fontId="4" fillId="0" borderId="16" xfId="0" applyFont="1" applyBorder="1" applyAlignment="1">
      <alignment horizontal="center" vertical="center" wrapText="1"/>
    </xf>
    <xf numFmtId="0" fontId="0" fillId="0" borderId="1" xfId="0" applyBorder="1"/>
    <xf numFmtId="0" fontId="0" fillId="0" borderId="1" xfId="0" applyBorder="1" applyAlignment="1">
      <alignment horizontal="center" vertical="center" wrapText="1"/>
    </xf>
    <xf numFmtId="0" fontId="30" fillId="0" borderId="1" xfId="0" applyFont="1" applyBorder="1" applyAlignment="1">
      <alignment horizontal="center" vertical="center" wrapText="1"/>
    </xf>
    <xf numFmtId="0" fontId="0" fillId="0" borderId="0" xfId="0"/>
    <xf numFmtId="0" fontId="4" fillId="0" borderId="16" xfId="0" applyFont="1" applyBorder="1" applyAlignment="1">
      <alignment horizontal="center" vertical="top" wrapText="1"/>
    </xf>
    <xf numFmtId="0" fontId="4" fillId="0" borderId="1" xfId="0" applyFont="1" applyBorder="1" applyAlignment="1">
      <alignment horizontal="center"/>
    </xf>
    <xf numFmtId="0" fontId="0" fillId="0" borderId="0" xfId="0" applyBorder="1" applyAlignment="1">
      <alignment horizontal="center"/>
    </xf>
    <xf numFmtId="165" fontId="51" fillId="0" borderId="1" xfId="9" applyNumberFormat="1" applyFont="1" applyBorder="1" applyAlignment="1">
      <alignment vertical="center" wrapText="1"/>
    </xf>
    <xf numFmtId="0" fontId="0" fillId="0" borderId="4" xfId="0" applyBorder="1"/>
    <xf numFmtId="0" fontId="0" fillId="0" borderId="0" xfId="0" applyAlignment="1">
      <alignment vertical="center" wrapText="1"/>
    </xf>
    <xf numFmtId="0" fontId="0" fillId="0" borderId="1" xfId="0" applyBorder="1" applyAlignment="1">
      <alignment vertical="center" wrapText="1"/>
    </xf>
    <xf numFmtId="4" fontId="56" fillId="12" borderId="1" xfId="0" applyNumberFormat="1" applyFont="1" applyFill="1" applyBorder="1" applyAlignment="1">
      <alignment horizontal="right" vertical="center"/>
    </xf>
    <xf numFmtId="0" fontId="0" fillId="0" borderId="0" xfId="0" applyBorder="1" applyAlignment="1">
      <alignment vertical="center"/>
    </xf>
    <xf numFmtId="4" fontId="56" fillId="12" borderId="0" xfId="0" applyNumberFormat="1" applyFont="1" applyFill="1" applyBorder="1" applyAlignment="1">
      <alignment horizontal="right" vertical="center"/>
    </xf>
    <xf numFmtId="165" fontId="0" fillId="0" borderId="0" xfId="0" applyNumberFormat="1" applyAlignment="1">
      <alignment vertical="center"/>
    </xf>
    <xf numFmtId="0" fontId="0" fillId="0" borderId="16" xfId="0" applyBorder="1" applyAlignment="1">
      <alignment wrapText="1"/>
    </xf>
    <xf numFmtId="0" fontId="3" fillId="8" borderId="4" xfId="0" applyFont="1" applyFill="1" applyBorder="1" applyAlignment="1">
      <alignment horizontal="center"/>
    </xf>
    <xf numFmtId="0" fontId="47" fillId="0" borderId="1" xfId="0" applyFont="1" applyBorder="1" applyAlignment="1">
      <alignment horizontal="center" vertical="center" wrapText="1"/>
    </xf>
    <xf numFmtId="0" fontId="44" fillId="0" borderId="0" xfId="0" applyFont="1" applyBorder="1" applyAlignment="1">
      <alignment horizontal="center" vertical="center" wrapText="1"/>
    </xf>
    <xf numFmtId="0" fontId="47" fillId="0" borderId="0" xfId="0" applyFont="1" applyBorder="1" applyAlignment="1">
      <alignment horizontal="center" vertical="center"/>
    </xf>
    <xf numFmtId="0" fontId="45" fillId="0" borderId="0" xfId="0" applyFont="1" applyBorder="1" applyAlignment="1">
      <alignment horizontal="center" vertical="center" wrapText="1"/>
    </xf>
    <xf numFmtId="0" fontId="44" fillId="0" borderId="0" xfId="0" applyFont="1" applyBorder="1"/>
    <xf numFmtId="0" fontId="14" fillId="0" borderId="1" xfId="0" applyFont="1" applyBorder="1" applyAlignment="1">
      <alignment horizontal="center" wrapText="1"/>
    </xf>
    <xf numFmtId="0" fontId="3" fillId="0" borderId="1" xfId="0" applyFont="1" applyBorder="1" applyAlignment="1">
      <alignment horizontal="center" wrapText="1"/>
    </xf>
    <xf numFmtId="0" fontId="0" fillId="0" borderId="10" xfId="0" applyBorder="1" applyAlignment="1">
      <alignment horizontal="center"/>
    </xf>
    <xf numFmtId="0" fontId="0" fillId="0" borderId="16" xfId="0" applyBorder="1" applyAlignment="1">
      <alignment horizontal="center"/>
    </xf>
    <xf numFmtId="0" fontId="2" fillId="0" borderId="16" xfId="0" applyFont="1" applyBorder="1" applyAlignment="1">
      <alignment horizontal="center" wrapText="1"/>
    </xf>
    <xf numFmtId="0" fontId="4" fillId="0" borderId="16" xfId="0" applyFont="1" applyBorder="1" applyAlignment="1">
      <alignment horizontal="center" vertical="top"/>
    </xf>
    <xf numFmtId="0" fontId="0" fillId="0" borderId="10" xfId="0" applyBorder="1" applyAlignment="1">
      <alignment horizontal="center" wrapText="1"/>
    </xf>
    <xf numFmtId="0" fontId="59" fillId="0" borderId="46" xfId="0" applyFont="1" applyBorder="1" applyAlignment="1">
      <alignment horizontal="left" vertical="center" wrapText="1"/>
    </xf>
    <xf numFmtId="0" fontId="60" fillId="0" borderId="46" xfId="0" applyFont="1" applyBorder="1" applyAlignment="1">
      <alignment horizontal="center" vertical="center"/>
    </xf>
    <xf numFmtId="0" fontId="59" fillId="0" borderId="46" xfId="0" applyFont="1" applyBorder="1" applyAlignment="1">
      <alignment horizontal="center" vertical="center"/>
    </xf>
    <xf numFmtId="0" fontId="59" fillId="0" borderId="43" xfId="0" applyFont="1" applyBorder="1" applyAlignment="1">
      <alignment horizontal="left" vertical="center" wrapText="1"/>
    </xf>
    <xf numFmtId="0" fontId="60" fillId="0" borderId="43" xfId="0" applyFont="1" applyBorder="1" applyAlignment="1">
      <alignment horizontal="center" vertical="center"/>
    </xf>
    <xf numFmtId="0" fontId="59" fillId="0" borderId="43" xfId="0" applyFont="1" applyBorder="1" applyAlignment="1">
      <alignment horizontal="center" vertical="center"/>
    </xf>
    <xf numFmtId="0" fontId="59" fillId="13" borderId="43" xfId="0" applyFont="1" applyFill="1" applyBorder="1" applyAlignment="1">
      <alignment horizontal="left" vertical="center" wrapText="1"/>
    </xf>
    <xf numFmtId="0" fontId="60" fillId="13" borderId="43" xfId="0" applyFont="1" applyFill="1" applyBorder="1" applyAlignment="1">
      <alignment horizontal="center" vertical="center"/>
    </xf>
    <xf numFmtId="0" fontId="59" fillId="13" borderId="43" xfId="0" applyFont="1" applyFill="1" applyBorder="1" applyAlignment="1">
      <alignment horizontal="center" vertical="center"/>
    </xf>
    <xf numFmtId="0" fontId="60" fillId="0" borderId="43" xfId="0" applyFont="1" applyBorder="1" applyAlignment="1">
      <alignment horizontal="center" vertical="center" wrapText="1"/>
    </xf>
    <xf numFmtId="0" fontId="59" fillId="0" borderId="43" xfId="0" applyFont="1" applyBorder="1" applyAlignment="1">
      <alignment horizontal="center" vertical="center" wrapText="1"/>
    </xf>
    <xf numFmtId="0" fontId="61" fillId="13" borderId="46" xfId="0" applyFont="1" applyFill="1" applyBorder="1" applyAlignment="1">
      <alignment horizontal="left" vertical="center" wrapText="1"/>
    </xf>
    <xf numFmtId="0" fontId="61" fillId="13" borderId="43" xfId="0" applyFont="1" applyFill="1" applyBorder="1" applyAlignment="1">
      <alignment horizontal="left" vertical="center" wrapText="1"/>
    </xf>
    <xf numFmtId="0" fontId="62" fillId="13" borderId="43" xfId="0" applyFont="1" applyFill="1" applyBorder="1" applyAlignment="1">
      <alignment horizontal="left" vertical="center" wrapText="1"/>
    </xf>
    <xf numFmtId="0" fontId="63" fillId="13" borderId="0" xfId="0" applyFont="1" applyFill="1" applyAlignment="1">
      <alignment horizontal="left"/>
    </xf>
    <xf numFmtId="0" fontId="62" fillId="0" borderId="43" xfId="0" applyFont="1" applyBorder="1" applyAlignment="1">
      <alignment horizontal="left" vertical="center" wrapText="1"/>
    </xf>
    <xf numFmtId="0" fontId="61" fillId="0" borderId="43" xfId="0" applyFont="1" applyBorder="1" applyAlignment="1">
      <alignment horizontal="left" vertical="center" wrapText="1"/>
    </xf>
    <xf numFmtId="0" fontId="64" fillId="13" borderId="0" xfId="0" applyFont="1" applyFill="1" applyAlignment="1">
      <alignment horizontal="left" wrapText="1"/>
    </xf>
    <xf numFmtId="0" fontId="65" fillId="0" borderId="0" xfId="0" applyFont="1" applyAlignment="1">
      <alignment horizontal="left" vertical="center"/>
    </xf>
    <xf numFmtId="166" fontId="59" fillId="0" borderId="43" xfId="0" applyNumberFormat="1" applyFont="1" applyBorder="1" applyAlignment="1">
      <alignment horizontal="center" vertical="center"/>
    </xf>
    <xf numFmtId="0" fontId="66" fillId="0" borderId="43" xfId="0" applyFont="1" applyBorder="1" applyAlignment="1">
      <alignment horizontal="left" vertical="center" wrapText="1"/>
    </xf>
    <xf numFmtId="0" fontId="66" fillId="0" borderId="43" xfId="0" applyFont="1" applyBorder="1" applyAlignment="1">
      <alignment horizontal="center" vertical="center"/>
    </xf>
    <xf numFmtId="0" fontId="60" fillId="13" borderId="43" xfId="0" applyFont="1" applyFill="1" applyBorder="1" applyAlignment="1">
      <alignment horizontal="center" vertical="center" wrapText="1"/>
    </xf>
    <xf numFmtId="0" fontId="59" fillId="13" borderId="43" xfId="0" applyFont="1" applyFill="1" applyBorder="1" applyAlignment="1">
      <alignment horizontal="center" vertical="center" wrapText="1"/>
    </xf>
    <xf numFmtId="49" fontId="59" fillId="0" borderId="46" xfId="0" applyNumberFormat="1" applyFont="1" applyBorder="1" applyAlignment="1">
      <alignment horizontal="center" vertical="center"/>
    </xf>
    <xf numFmtId="49" fontId="59" fillId="0" borderId="43" xfId="0" applyNumberFormat="1" applyFont="1" applyBorder="1" applyAlignment="1">
      <alignment horizontal="center" vertical="center"/>
    </xf>
    <xf numFmtId="0" fontId="61" fillId="0" borderId="46" xfId="0" applyFont="1" applyBorder="1" applyAlignment="1">
      <alignment horizontal="left" vertical="center" wrapText="1"/>
    </xf>
    <xf numFmtId="0" fontId="67" fillId="0" borderId="43" xfId="0" applyFont="1" applyBorder="1" applyAlignment="1">
      <alignment horizontal="left" vertical="center" wrapText="1"/>
    </xf>
    <xf numFmtId="0" fontId="62" fillId="0" borderId="0" xfId="0" applyFont="1" applyAlignment="1">
      <alignment horizontal="left" vertical="center" wrapText="1"/>
    </xf>
    <xf numFmtId="0" fontId="62" fillId="13" borderId="0" xfId="0" applyFont="1" applyFill="1" applyAlignment="1">
      <alignment horizontal="left" vertical="center" wrapText="1"/>
    </xf>
    <xf numFmtId="0" fontId="68" fillId="0" borderId="0" xfId="0" applyFont="1" applyAlignment="1"/>
    <xf numFmtId="0" fontId="69" fillId="13" borderId="0" xfId="0" applyFont="1" applyFill="1" applyAlignment="1">
      <alignment vertical="center" wrapText="1"/>
    </xf>
    <xf numFmtId="0" fontId="70" fillId="13" borderId="0" xfId="0" applyFont="1" applyFill="1" applyAlignment="1">
      <alignment horizontal="left" vertical="center" wrapText="1"/>
    </xf>
    <xf numFmtId="0" fontId="71" fillId="0" borderId="43" xfId="0" applyFont="1" applyBorder="1" applyAlignment="1">
      <alignment horizontal="left" vertical="center" wrapText="1"/>
    </xf>
    <xf numFmtId="0" fontId="71" fillId="0" borderId="43" xfId="0" applyFont="1" applyBorder="1" applyAlignment="1">
      <alignment horizontal="center" vertical="center"/>
    </xf>
    <xf numFmtId="0" fontId="72" fillId="13" borderId="43" xfId="0" applyFont="1" applyFill="1" applyBorder="1" applyAlignment="1">
      <alignment horizontal="left" vertical="center" wrapText="1"/>
    </xf>
    <xf numFmtId="0" fontId="73" fillId="13" borderId="0" xfId="0" applyFont="1" applyFill="1" applyAlignment="1">
      <alignment vertical="center" wrapText="1"/>
    </xf>
    <xf numFmtId="0" fontId="74" fillId="0" borderId="43" xfId="0" applyFont="1" applyBorder="1" applyAlignment="1">
      <alignment horizontal="left" vertical="center" wrapText="1"/>
    </xf>
    <xf numFmtId="1" fontId="59" fillId="13" borderId="43" xfId="0" applyNumberFormat="1" applyFont="1" applyFill="1" applyBorder="1" applyAlignment="1">
      <alignment horizontal="center" vertical="center"/>
    </xf>
    <xf numFmtId="0" fontId="70" fillId="13" borderId="43" xfId="0" applyFont="1" applyFill="1" applyBorder="1" applyAlignment="1">
      <alignment horizontal="left" vertical="center" wrapText="1"/>
    </xf>
    <xf numFmtId="0" fontId="73" fillId="13" borderId="43" xfId="0" applyFont="1" applyFill="1" applyBorder="1" applyAlignment="1">
      <alignment vertical="center" wrapText="1"/>
    </xf>
    <xf numFmtId="0" fontId="59" fillId="13" borderId="0" xfId="0" applyFont="1" applyFill="1" applyAlignment="1">
      <alignment horizontal="left" vertical="center" wrapText="1"/>
    </xf>
    <xf numFmtId="0" fontId="59" fillId="13" borderId="0" xfId="0" applyFont="1" applyFill="1" applyAlignment="1">
      <alignment horizontal="left" vertical="center"/>
    </xf>
    <xf numFmtId="0" fontId="75" fillId="13" borderId="0" xfId="0" applyFont="1" applyFill="1" applyAlignment="1">
      <alignment wrapText="1"/>
    </xf>
    <xf numFmtId="0" fontId="76" fillId="13" borderId="0" xfId="0" applyFont="1" applyFill="1" applyAlignment="1">
      <alignment horizontal="left" vertical="center"/>
    </xf>
    <xf numFmtId="0" fontId="77" fillId="13" borderId="0" xfId="0" applyFont="1" applyFill="1" applyAlignment="1">
      <alignment horizontal="left"/>
    </xf>
    <xf numFmtId="0" fontId="78" fillId="13" borderId="43" xfId="0" applyFont="1" applyFill="1" applyBorder="1" applyAlignment="1">
      <alignment horizontal="left" vertical="center" wrapText="1"/>
    </xf>
    <xf numFmtId="0" fontId="73" fillId="13" borderId="43" xfId="0" applyFont="1" applyFill="1" applyBorder="1" applyAlignment="1">
      <alignment vertical="center"/>
    </xf>
    <xf numFmtId="0" fontId="62" fillId="13" borderId="0" xfId="0" applyFont="1" applyFill="1" applyAlignment="1">
      <alignment horizontal="left" vertical="center"/>
    </xf>
    <xf numFmtId="0" fontId="59" fillId="13" borderId="0" xfId="0" applyFont="1" applyFill="1" applyAlignment="1">
      <alignment vertical="center"/>
    </xf>
    <xf numFmtId="0" fontId="77" fillId="13" borderId="0" xfId="0" applyFont="1" applyFill="1" applyAlignment="1">
      <alignment horizontal="left" vertical="center" wrapText="1"/>
    </xf>
    <xf numFmtId="0" fontId="50" fillId="0" borderId="1" xfId="5" applyBorder="1" applyAlignment="1" applyProtection="1">
      <alignment horizontal="center" wrapText="1"/>
    </xf>
    <xf numFmtId="0" fontId="50" fillId="0" borderId="10" xfId="5" applyBorder="1" applyAlignment="1" applyProtection="1">
      <alignment wrapText="1"/>
    </xf>
    <xf numFmtId="0" fontId="50" fillId="0" borderId="16" xfId="5" applyBorder="1" applyAlignment="1" applyProtection="1">
      <alignment wrapText="1"/>
    </xf>
    <xf numFmtId="0" fontId="50" fillId="0" borderId="0" xfId="5" applyAlignment="1" applyProtection="1"/>
    <xf numFmtId="0" fontId="3" fillId="4" borderId="0" xfId="0" applyFont="1" applyFill="1" applyAlignment="1">
      <alignment horizontal="center" wrapText="1"/>
    </xf>
    <xf numFmtId="0" fontId="3" fillId="0" borderId="0" xfId="0" applyFont="1" applyAlignment="1">
      <alignment horizontal="left" vertical="top" wrapText="1"/>
    </xf>
    <xf numFmtId="0" fontId="9" fillId="0" borderId="0" xfId="0" applyFont="1" applyAlignment="1">
      <alignment horizontal="left" vertical="top" wrapText="1"/>
    </xf>
    <xf numFmtId="0" fontId="23" fillId="0" borderId="0" xfId="0" applyFont="1" applyAlignment="1">
      <alignment horizontal="left" vertical="top" wrapText="1"/>
    </xf>
    <xf numFmtId="0" fontId="3" fillId="2" borderId="0" xfId="0" applyFont="1" applyFill="1" applyAlignment="1">
      <alignment horizontal="left" vertical="top" wrapText="1"/>
    </xf>
    <xf numFmtId="0" fontId="9" fillId="5" borderId="0" xfId="0" applyFont="1" applyFill="1" applyAlignment="1">
      <alignment horizontal="center" vertical="center" wrapText="1"/>
    </xf>
    <xf numFmtId="0" fontId="9" fillId="4" borderId="0" xfId="0" applyFont="1" applyFill="1" applyAlignment="1">
      <alignment horizontal="center" wrapText="1"/>
    </xf>
    <xf numFmtId="0" fontId="9" fillId="0" borderId="0" xfId="0" applyFont="1" applyFill="1" applyAlignment="1">
      <alignment horizontal="left" vertical="top" wrapText="1"/>
    </xf>
    <xf numFmtId="0" fontId="3" fillId="0" borderId="0" xfId="0" applyFont="1" applyFill="1" applyAlignment="1">
      <alignment horizontal="left" vertical="top" wrapText="1"/>
    </xf>
    <xf numFmtId="0" fontId="9" fillId="7" borderId="0" xfId="0" applyFont="1" applyFill="1" applyAlignment="1">
      <alignment horizontal="center"/>
    </xf>
    <xf numFmtId="0" fontId="3" fillId="7" borderId="0" xfId="0" applyFont="1" applyFill="1" applyAlignment="1">
      <alignment horizontal="center"/>
    </xf>
    <xf numFmtId="0" fontId="9" fillId="10" borderId="0" xfId="0" applyFont="1" applyFill="1" applyAlignment="1">
      <alignment horizontal="center"/>
    </xf>
    <xf numFmtId="0" fontId="9" fillId="2" borderId="0" xfId="0" applyFont="1" applyFill="1" applyAlignment="1">
      <alignment horizontal="left" vertical="top" wrapText="1"/>
    </xf>
    <xf numFmtId="0" fontId="9" fillId="4" borderId="0" xfId="0" applyFont="1" applyFill="1" applyAlignment="1">
      <alignment horizontal="center" vertical="center" wrapText="1"/>
    </xf>
    <xf numFmtId="0" fontId="9" fillId="0" borderId="0" xfId="0" applyFont="1" applyAlignment="1">
      <alignment horizontal="left" vertical="top"/>
    </xf>
    <xf numFmtId="0" fontId="3" fillId="0" borderId="0" xfId="0" applyFont="1" applyAlignment="1">
      <alignment horizontal="left" vertical="top"/>
    </xf>
    <xf numFmtId="0" fontId="9" fillId="9" borderId="0" xfId="0" applyFont="1" applyFill="1" applyAlignment="1">
      <alignment horizontal="center"/>
    </xf>
    <xf numFmtId="0" fontId="3" fillId="9" borderId="0" xfId="0" applyFont="1" applyFill="1" applyAlignment="1">
      <alignment horizontal="center"/>
    </xf>
    <xf numFmtId="0" fontId="9" fillId="2" borderId="3"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3" fillId="0" borderId="30" xfId="0" applyFont="1" applyBorder="1" applyAlignment="1">
      <alignment horizontal="left" vertical="top" wrapText="1"/>
    </xf>
    <xf numFmtId="0" fontId="3" fillId="0" borderId="0" xfId="0" applyFont="1" applyAlignment="1">
      <alignment horizontal="left" wrapText="1"/>
    </xf>
    <xf numFmtId="0" fontId="9" fillId="5" borderId="30" xfId="0" applyFont="1" applyFill="1" applyBorder="1" applyAlignment="1">
      <alignment horizontal="center" vertical="center" wrapText="1"/>
    </xf>
    <xf numFmtId="0" fontId="24" fillId="0" borderId="0" xfId="0" applyFont="1" applyAlignment="1">
      <alignment horizontal="left" vertical="top" wrapText="1"/>
    </xf>
    <xf numFmtId="0" fontId="25" fillId="0" borderId="0" xfId="0" applyFont="1" applyAlignment="1">
      <alignment horizontal="left" vertical="top"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xf>
    <xf numFmtId="0" fontId="9" fillId="4" borderId="0" xfId="0" applyFont="1" applyFill="1" applyAlignment="1">
      <alignment horizontal="center"/>
    </xf>
    <xf numFmtId="0" fontId="9" fillId="0" borderId="0" xfId="0" applyFont="1" applyAlignment="1">
      <alignment horizontal="left" wrapText="1"/>
    </xf>
    <xf numFmtId="0" fontId="9" fillId="5" borderId="0" xfId="0" applyFont="1" applyFill="1" applyAlignment="1">
      <alignment horizontal="center"/>
    </xf>
    <xf numFmtId="0" fontId="3"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horizontal="center" wrapText="1"/>
    </xf>
    <xf numFmtId="0" fontId="3" fillId="0" borderId="30" xfId="0" applyFont="1" applyBorder="1" applyAlignment="1">
      <alignment horizontal="center" wrapText="1"/>
    </xf>
    <xf numFmtId="0" fontId="9" fillId="8" borderId="0" xfId="0" applyFont="1" applyFill="1" applyAlignment="1">
      <alignment horizontal="center"/>
    </xf>
    <xf numFmtId="0" fontId="4" fillId="0" borderId="0" xfId="0" applyFont="1" applyAlignment="1">
      <alignment horizontal="left" vertical="center" wrapText="1"/>
    </xf>
    <xf numFmtId="0" fontId="8" fillId="0" borderId="0" xfId="0" applyFont="1" applyAlignment="1">
      <alignment horizontal="left" vertical="center" wrapText="1"/>
    </xf>
    <xf numFmtId="0" fontId="3" fillId="0" borderId="0" xfId="0" applyFont="1" applyAlignment="1">
      <alignment horizontal="center" vertical="center" wrapText="1"/>
    </xf>
    <xf numFmtId="0" fontId="9" fillId="4" borderId="0" xfId="0" applyFont="1" applyFill="1" applyAlignment="1">
      <alignment horizontal="center" vertical="center"/>
    </xf>
    <xf numFmtId="0" fontId="3" fillId="0" borderId="0" xfId="0" applyFont="1" applyAlignment="1">
      <alignment horizontal="left" vertical="center"/>
    </xf>
    <xf numFmtId="0" fontId="9" fillId="0" borderId="0" xfId="0" applyFont="1" applyAlignment="1">
      <alignment horizontal="left"/>
    </xf>
    <xf numFmtId="0" fontId="9" fillId="7" borderId="0" xfId="0" applyFont="1" applyFill="1" applyAlignment="1">
      <alignment horizontal="center" wrapText="1"/>
    </xf>
    <xf numFmtId="0" fontId="9" fillId="0" borderId="0" xfId="0" applyFont="1" applyAlignment="1">
      <alignment horizontal="left" vertical="center"/>
    </xf>
    <xf numFmtId="0" fontId="19" fillId="0" borderId="0" xfId="0" applyFont="1" applyAlignment="1">
      <alignment horizontal="left" vertical="center" wrapText="1"/>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4" fillId="0" borderId="20" xfId="0" applyFont="1" applyBorder="1" applyAlignment="1">
      <alignment vertical="top"/>
    </xf>
    <xf numFmtId="0" fontId="4" fillId="0" borderId="10" xfId="0" applyFont="1" applyBorder="1" applyAlignment="1">
      <alignment vertical="top"/>
    </xf>
    <xf numFmtId="0" fontId="9" fillId="0" borderId="20" xfId="0" applyFont="1" applyBorder="1" applyAlignment="1">
      <alignment wrapText="1"/>
    </xf>
    <xf numFmtId="0" fontId="9" fillId="0" borderId="10" xfId="0" applyFont="1" applyBorder="1" applyAlignment="1">
      <alignment wrapText="1"/>
    </xf>
    <xf numFmtId="0" fontId="4" fillId="0" borderId="20" xfId="0" applyFont="1" applyBorder="1" applyAlignment="1">
      <alignment wrapText="1"/>
    </xf>
    <xf numFmtId="0" fontId="4" fillId="0" borderId="10" xfId="0" applyFont="1" applyBorder="1" applyAlignment="1">
      <alignment wrapText="1"/>
    </xf>
    <xf numFmtId="0" fontId="9" fillId="0" borderId="20" xfId="0" applyFont="1" applyBorder="1" applyAlignment="1">
      <alignment horizontal="left" vertical="top"/>
    </xf>
    <xf numFmtId="0" fontId="9" fillId="0" borderId="10" xfId="0" applyFont="1" applyBorder="1" applyAlignment="1">
      <alignment horizontal="left" vertical="top"/>
    </xf>
    <xf numFmtId="0" fontId="7" fillId="0" borderId="22" xfId="0" applyFont="1" applyBorder="1" applyAlignment="1">
      <alignment vertical="top" wrapText="1"/>
    </xf>
    <xf numFmtId="0" fontId="7" fillId="0" borderId="23" xfId="0" applyFont="1" applyBorder="1" applyAlignment="1">
      <alignment vertical="top" wrapText="1"/>
    </xf>
    <xf numFmtId="0" fontId="7" fillId="0" borderId="19" xfId="0" applyFont="1" applyBorder="1" applyAlignment="1">
      <alignment vertical="top" wrapText="1"/>
    </xf>
    <xf numFmtId="0" fontId="0" fillId="0" borderId="0" xfId="0" applyBorder="1" applyAlignment="1">
      <alignment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4" fillId="0" borderId="20" xfId="0" applyFont="1" applyBorder="1"/>
    <xf numFmtId="0" fontId="4" fillId="0" borderId="10" xfId="0" applyFont="1" applyBorder="1"/>
    <xf numFmtId="0" fontId="0" fillId="0" borderId="11" xfId="0" applyBorder="1" applyAlignment="1">
      <alignment horizontal="right" wrapText="1"/>
    </xf>
    <xf numFmtId="0" fontId="0" fillId="0" borderId="13" xfId="0" applyBorder="1" applyAlignment="1">
      <alignment horizontal="right" wrapText="1"/>
    </xf>
    <xf numFmtId="0" fontId="0" fillId="0" borderId="14" xfId="0" applyBorder="1" applyAlignment="1">
      <alignment wrapText="1"/>
    </xf>
    <xf numFmtId="0" fontId="0" fillId="0" borderId="16" xfId="0" applyBorder="1" applyAlignment="1">
      <alignment wrapText="1"/>
    </xf>
    <xf numFmtId="164" fontId="35" fillId="0" borderId="39" xfId="2" applyFill="1" applyBorder="1" applyAlignment="1">
      <alignment wrapText="1"/>
    </xf>
    <xf numFmtId="0" fontId="33" fillId="0" borderId="36" xfId="1" applyFont="1" applyBorder="1" applyAlignment="1">
      <alignment wrapText="1"/>
    </xf>
    <xf numFmtId="0" fontId="34" fillId="0" borderId="37" xfId="1" applyFont="1" applyBorder="1"/>
    <xf numFmtId="164" fontId="35" fillId="0" borderId="39" xfId="2" applyFill="1" applyBorder="1" applyAlignment="1">
      <alignment horizontal="right" wrapText="1"/>
    </xf>
    <xf numFmtId="164" fontId="35" fillId="0" borderId="36" xfId="2" applyBorder="1" applyAlignment="1">
      <alignment horizontal="right" wrapText="1"/>
    </xf>
    <xf numFmtId="164" fontId="35" fillId="0" borderId="37" xfId="2" applyBorder="1" applyAlignment="1">
      <alignment horizontal="right" wrapText="1"/>
    </xf>
    <xf numFmtId="0" fontId="0" fillId="0" borderId="11" xfId="0" applyBorder="1" applyAlignment="1">
      <alignment wrapText="1"/>
    </xf>
    <xf numFmtId="0" fontId="0" fillId="0" borderId="13" xfId="0" applyBorder="1" applyAlignment="1">
      <alignment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3" xfId="0" applyFont="1" applyFill="1" applyBorder="1" applyAlignment="1">
      <alignment horizontal="center" wrapText="1"/>
    </xf>
    <xf numFmtId="164" fontId="35" fillId="0" borderId="36" xfId="2" applyFill="1" applyBorder="1" applyAlignment="1">
      <alignment horizontal="right" wrapText="1"/>
    </xf>
    <xf numFmtId="164" fontId="35" fillId="0" borderId="37" xfId="2" applyFill="1" applyBorder="1" applyAlignment="1">
      <alignment horizontal="right"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8" fillId="0" borderId="11" xfId="0" applyFont="1" applyBorder="1"/>
    <xf numFmtId="0" fontId="8" fillId="0" borderId="12" xfId="0" applyFont="1" applyBorder="1"/>
    <xf numFmtId="0" fontId="8" fillId="0" borderId="13" xfId="0" applyFont="1" applyBorder="1"/>
    <xf numFmtId="0" fontId="4" fillId="0" borderId="20" xfId="0" applyFont="1" applyBorder="1" applyAlignment="1">
      <alignment vertical="top" wrapText="1"/>
    </xf>
    <xf numFmtId="0" fontId="4" fillId="0" borderId="17" xfId="0" applyFont="1" applyBorder="1" applyAlignment="1">
      <alignment vertical="top" wrapText="1"/>
    </xf>
    <xf numFmtId="0" fontId="4" fillId="0" borderId="11" xfId="0" applyFont="1" applyBorder="1" applyAlignment="1">
      <alignment vertical="top" wrapText="1"/>
    </xf>
    <xf numFmtId="0" fontId="4" fillId="0" borderId="13" xfId="0" applyFont="1" applyBorder="1" applyAlignment="1">
      <alignment vertical="top"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 fillId="2" borderId="0" xfId="0" applyFont="1" applyFill="1" applyBorder="1" applyAlignment="1">
      <alignment horizontal="center"/>
    </xf>
    <xf numFmtId="0" fontId="4" fillId="0" borderId="10" xfId="0" applyFont="1" applyBorder="1" applyAlignment="1">
      <alignment vertical="top" wrapText="1"/>
    </xf>
    <xf numFmtId="0" fontId="4" fillId="0" borderId="1" xfId="0" applyFont="1" applyBorder="1" applyAlignment="1">
      <alignment vertical="top" wrapText="1"/>
    </xf>
    <xf numFmtId="0" fontId="4" fillId="0" borderId="18" xfId="0" applyFont="1" applyBorder="1" applyAlignment="1">
      <alignment vertical="top" wrapText="1"/>
    </xf>
    <xf numFmtId="0" fontId="4" fillId="0" borderId="16" xfId="0" applyFont="1" applyBorder="1" applyAlignment="1">
      <alignment vertical="top" wrapText="1"/>
    </xf>
    <xf numFmtId="0" fontId="4" fillId="0" borderId="25" xfId="0" applyFont="1" applyBorder="1" applyAlignment="1">
      <alignment vertical="top"/>
    </xf>
    <xf numFmtId="0" fontId="4" fillId="0" borderId="26" xfId="0" applyFont="1" applyBorder="1" applyAlignment="1">
      <alignment vertical="top"/>
    </xf>
    <xf numFmtId="0" fontId="4" fillId="0" borderId="25" xfId="0" applyFont="1" applyBorder="1" applyAlignment="1">
      <alignment vertical="top" wrapText="1"/>
    </xf>
    <xf numFmtId="0" fontId="4" fillId="0" borderId="26" xfId="0" applyFont="1" applyBorder="1" applyAlignment="1">
      <alignment vertical="top" wrapText="1"/>
    </xf>
    <xf numFmtId="0" fontId="0" fillId="0" borderId="24" xfId="0" applyBorder="1" applyAlignment="1">
      <alignment wrapText="1"/>
    </xf>
    <xf numFmtId="0" fontId="4" fillId="0" borderId="22" xfId="0" applyFont="1" applyBorder="1" applyAlignment="1">
      <alignment wrapText="1"/>
    </xf>
    <xf numFmtId="0" fontId="4" fillId="0" borderId="19" xfId="0" applyFont="1" applyBorder="1" applyAlignment="1">
      <alignment wrapText="1"/>
    </xf>
    <xf numFmtId="0" fontId="4" fillId="0" borderId="24" xfId="0" applyFont="1" applyBorder="1" applyAlignment="1">
      <alignment wrapText="1"/>
    </xf>
    <xf numFmtId="0" fontId="4" fillId="0" borderId="18" xfId="0" applyFont="1" applyBorder="1" applyAlignment="1">
      <alignment wrapText="1"/>
    </xf>
    <xf numFmtId="0" fontId="4" fillId="0" borderId="22" xfId="0" applyFont="1" applyBorder="1" applyAlignment="1">
      <alignment vertical="top" wrapText="1"/>
    </xf>
    <xf numFmtId="0" fontId="4" fillId="0" borderId="19" xfId="0" applyFont="1" applyBorder="1" applyAlignment="1">
      <alignment vertical="top" wrapText="1"/>
    </xf>
    <xf numFmtId="0" fontId="4" fillId="0" borderId="24" xfId="0" applyFont="1" applyBorder="1" applyAlignment="1">
      <alignment vertical="top" wrapText="1"/>
    </xf>
    <xf numFmtId="0" fontId="1" fillId="2" borderId="5"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center"/>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4" xfId="0" applyFont="1" applyBorder="1" applyAlignment="1">
      <alignment horizontal="left" vertical="top"/>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horizontal="left" vertical="center"/>
    </xf>
    <xf numFmtId="0" fontId="14" fillId="0" borderId="0" xfId="0" applyFont="1" applyBorder="1" applyAlignment="1">
      <alignment vertical="top" wrapText="1"/>
    </xf>
    <xf numFmtId="0" fontId="15" fillId="0" borderId="1" xfId="0" applyFont="1" applyBorder="1" applyAlignment="1">
      <alignment horizontal="center" vertical="top" wrapText="1"/>
    </xf>
    <xf numFmtId="0" fontId="3" fillId="0" borderId="2" xfId="0" applyFont="1" applyBorder="1" applyAlignment="1">
      <alignment vertical="center" wrapText="1"/>
    </xf>
    <xf numFmtId="0" fontId="0" fillId="0" borderId="3" xfId="0" applyBorder="1" applyAlignment="1">
      <alignment vertical="center"/>
    </xf>
    <xf numFmtId="0" fontId="0" fillId="0" borderId="4" xfId="0" applyBorder="1" applyAlignment="1">
      <alignment vertical="center"/>
    </xf>
    <xf numFmtId="0" fontId="9" fillId="0" borderId="1" xfId="0" applyFont="1" applyBorder="1" applyAlignment="1">
      <alignment vertical="top" wrapText="1"/>
    </xf>
    <xf numFmtId="0" fontId="15" fillId="0" borderId="1" xfId="0" applyFont="1" applyBorder="1" applyAlignment="1">
      <alignment vertical="top" wrapText="1"/>
    </xf>
    <xf numFmtId="0" fontId="14" fillId="0" borderId="1" xfId="0" applyFont="1" applyBorder="1" applyAlignment="1">
      <alignment vertical="top"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9" fillId="0" borderId="17" xfId="0" applyFont="1" applyBorder="1" applyAlignment="1">
      <alignment vertical="top" wrapText="1"/>
    </xf>
    <xf numFmtId="0" fontId="9"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9" fillId="0" borderId="11" xfId="0" applyFont="1" applyBorder="1" applyAlignment="1">
      <alignment horizontal="justify" vertical="top" wrapText="1"/>
    </xf>
    <xf numFmtId="0" fontId="9" fillId="0" borderId="13" xfId="0" applyFont="1" applyBorder="1" applyAlignment="1">
      <alignment horizontal="justify" vertical="top" wrapText="1"/>
    </xf>
    <xf numFmtId="0" fontId="9" fillId="0" borderId="11" xfId="0" applyFont="1" applyBorder="1" applyAlignment="1">
      <alignment vertical="top" wrapText="1"/>
    </xf>
    <xf numFmtId="0" fontId="9" fillId="0" borderId="13" xfId="0" applyFont="1" applyBorder="1" applyAlignment="1">
      <alignment vertical="top"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5" fillId="0" borderId="11" xfId="0" applyFont="1" applyBorder="1"/>
    <xf numFmtId="0" fontId="5" fillId="0" borderId="12" xfId="0" applyFont="1" applyBorder="1"/>
    <xf numFmtId="0" fontId="5" fillId="0" borderId="13" xfId="0" applyFont="1" applyBorder="1"/>
    <xf numFmtId="0" fontId="9" fillId="0" borderId="20" xfId="0" applyFont="1" applyBorder="1" applyAlignment="1">
      <alignment vertical="top"/>
    </xf>
    <xf numFmtId="0" fontId="9" fillId="0" borderId="17" xfId="0" applyFont="1" applyBorder="1" applyAlignment="1">
      <alignment vertical="top"/>
    </xf>
    <xf numFmtId="0" fontId="9" fillId="0" borderId="20" xfId="0" applyFont="1" applyBorder="1" applyAlignment="1">
      <alignment vertical="top" wrapText="1"/>
    </xf>
    <xf numFmtId="0" fontId="9" fillId="0" borderId="20" xfId="0" applyFont="1" applyBorder="1" applyAlignment="1">
      <alignment horizontal="center" vertical="top"/>
    </xf>
    <xf numFmtId="0" fontId="9" fillId="0" borderId="17" xfId="0" applyFont="1" applyBorder="1" applyAlignment="1">
      <alignment horizontal="center" vertical="top"/>
    </xf>
    <xf numFmtId="0" fontId="8" fillId="0" borderId="5" xfId="0" applyFont="1" applyBorder="1" applyAlignment="1">
      <alignment horizontal="left" vertical="center" wrapText="1"/>
    </xf>
    <xf numFmtId="0" fontId="4" fillId="0" borderId="1" xfId="0" applyFont="1" applyBorder="1" applyAlignment="1">
      <alignment vertical="top"/>
    </xf>
    <xf numFmtId="0" fontId="4" fillId="0" borderId="8" xfId="0" applyFont="1" applyBorder="1" applyAlignment="1">
      <alignment vertical="top" wrapText="1"/>
    </xf>
    <xf numFmtId="0" fontId="0" fillId="0" borderId="6" xfId="0" applyBorder="1" applyAlignment="1">
      <alignment vertical="top"/>
    </xf>
    <xf numFmtId="0" fontId="0" fillId="0" borderId="1" xfId="0" applyBorder="1"/>
    <xf numFmtId="0" fontId="4" fillId="0" borderId="1" xfId="0" applyFont="1" applyBorder="1" applyAlignment="1">
      <alignment wrapText="1"/>
    </xf>
    <xf numFmtId="0" fontId="0" fillId="0" borderId="1" xfId="0" applyBorder="1" applyAlignment="1">
      <alignment wrapText="1"/>
    </xf>
    <xf numFmtId="0" fontId="9" fillId="0" borderId="1" xfId="0" applyFont="1" applyBorder="1" applyAlignment="1">
      <alignment horizontal="center" vertical="top" wrapText="1"/>
    </xf>
    <xf numFmtId="0" fontId="4" fillId="0" borderId="27" xfId="0" applyFont="1" applyBorder="1" applyAlignment="1">
      <alignment horizontal="center" wrapText="1"/>
    </xf>
    <xf numFmtId="0" fontId="4" fillId="0" borderId="28" xfId="0" applyFont="1" applyBorder="1" applyAlignment="1">
      <alignment horizontal="center" wrapText="1"/>
    </xf>
    <xf numFmtId="0" fontId="4" fillId="0" borderId="29" xfId="0" applyFont="1" applyBorder="1" applyAlignment="1">
      <alignment horizontal="center" wrapText="1"/>
    </xf>
    <xf numFmtId="0" fontId="4" fillId="0" borderId="30" xfId="0" applyFont="1" applyBorder="1" applyAlignment="1">
      <alignment horizontal="center" wrapText="1"/>
    </xf>
    <xf numFmtId="0" fontId="4" fillId="0" borderId="7" xfId="0" applyFont="1" applyBorder="1" applyAlignment="1">
      <alignment horizontal="center" wrapText="1"/>
    </xf>
    <xf numFmtId="0" fontId="4" fillId="0" borderId="31" xfId="0" applyFont="1" applyBorder="1" applyAlignment="1">
      <alignment horizontal="center" wrapText="1"/>
    </xf>
    <xf numFmtId="0" fontId="4" fillId="0" borderId="1" xfId="0" applyFont="1" applyBorder="1" applyAlignment="1">
      <alignment horizontal="center" vertical="top" wrapText="1"/>
    </xf>
    <xf numFmtId="0" fontId="8" fillId="0" borderId="22" xfId="0" applyFont="1" applyBorder="1" applyAlignment="1">
      <alignment vertical="center"/>
    </xf>
    <xf numFmtId="0" fontId="8" fillId="0" borderId="23" xfId="0" applyFont="1" applyBorder="1" applyAlignment="1">
      <alignment vertical="center"/>
    </xf>
    <xf numFmtId="0" fontId="8" fillId="0" borderId="19" xfId="0" applyFont="1" applyBorder="1" applyAlignment="1">
      <alignment vertical="center"/>
    </xf>
    <xf numFmtId="0" fontId="9" fillId="0" borderId="1" xfId="0" applyFont="1" applyBorder="1" applyAlignment="1">
      <alignment wrapText="1"/>
    </xf>
    <xf numFmtId="0" fontId="1" fillId="0" borderId="1" xfId="0" applyFont="1" applyBorder="1" applyAlignment="1">
      <alignment wrapText="1"/>
    </xf>
    <xf numFmtId="0" fontId="9" fillId="0" borderId="1" xfId="0" applyFont="1" applyBorder="1" applyAlignment="1">
      <alignment vertical="top"/>
    </xf>
    <xf numFmtId="0" fontId="1" fillId="0" borderId="1" xfId="0" applyFont="1" applyBorder="1" applyAlignment="1">
      <alignment vertical="top"/>
    </xf>
    <xf numFmtId="0" fontId="1" fillId="0" borderId="1" xfId="0" applyFont="1" applyBorder="1"/>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19" xfId="0" applyFont="1" applyBorder="1" applyAlignment="1">
      <alignment vertical="center" wrapText="1"/>
    </xf>
    <xf numFmtId="0" fontId="14" fillId="0" borderId="15" xfId="0" applyFont="1" applyBorder="1" applyAlignment="1">
      <alignment horizontal="left" vertical="center" wrapText="1"/>
    </xf>
    <xf numFmtId="0" fontId="9" fillId="0" borderId="1" xfId="0" applyFont="1" applyBorder="1"/>
    <xf numFmtId="0" fontId="4" fillId="0" borderId="1" xfId="0" applyFont="1" applyBorder="1"/>
    <xf numFmtId="0" fontId="7" fillId="0" borderId="11" xfId="0" applyFont="1" applyBorder="1"/>
    <xf numFmtId="0" fontId="7" fillId="0" borderId="12" xfId="0" applyFont="1" applyBorder="1"/>
    <xf numFmtId="0" fontId="7" fillId="0" borderId="13" xfId="0" applyFont="1" applyBorder="1"/>
    <xf numFmtId="0" fontId="8" fillId="0" borderId="22" xfId="0" applyFont="1" applyBorder="1"/>
    <xf numFmtId="0" fontId="8" fillId="0" borderId="23" xfId="0" applyFont="1" applyBorder="1"/>
    <xf numFmtId="0" fontId="8" fillId="0" borderId="19" xfId="0" applyFont="1" applyBorder="1"/>
    <xf numFmtId="0" fontId="8" fillId="0" borderId="14" xfId="0" applyFont="1" applyBorder="1"/>
    <xf numFmtId="0" fontId="8" fillId="0" borderId="15" xfId="0" applyFont="1" applyBorder="1"/>
    <xf numFmtId="0" fontId="8" fillId="0" borderId="18" xfId="0" applyFont="1" applyBorder="1"/>
    <xf numFmtId="0" fontId="9" fillId="0" borderId="10" xfId="0" applyFont="1" applyBorder="1" applyAlignment="1">
      <alignment vertical="top"/>
    </xf>
    <xf numFmtId="0" fontId="9" fillId="0" borderId="32" xfId="0" applyFont="1" applyBorder="1" applyAlignment="1">
      <alignment vertical="top" wrapText="1"/>
    </xf>
    <xf numFmtId="0" fontId="9" fillId="0" borderId="45" xfId="0" applyFont="1" applyBorder="1" applyAlignment="1">
      <alignment vertical="top" wrapText="1"/>
    </xf>
    <xf numFmtId="0" fontId="9" fillId="0" borderId="33" xfId="0" applyFont="1" applyBorder="1" applyAlignment="1">
      <alignment vertical="top" wrapText="1"/>
    </xf>
    <xf numFmtId="0" fontId="9" fillId="0" borderId="10" xfId="0" applyFont="1" applyBorder="1" applyAlignment="1">
      <alignment horizontal="center" vertical="top"/>
    </xf>
    <xf numFmtId="0" fontId="9" fillId="0" borderId="20" xfId="0" applyFont="1" applyBorder="1" applyAlignment="1">
      <alignment horizontal="center" vertical="top" wrapText="1"/>
    </xf>
    <xf numFmtId="0" fontId="9" fillId="0" borderId="17" xfId="0" applyFont="1" applyBorder="1" applyAlignment="1">
      <alignment horizontal="center" vertical="top" wrapText="1"/>
    </xf>
    <xf numFmtId="0" fontId="9" fillId="0" borderId="10" xfId="0" applyFont="1" applyBorder="1" applyAlignment="1">
      <alignment horizontal="center" vertical="top" wrapText="1"/>
    </xf>
    <xf numFmtId="0" fontId="13" fillId="0" borderId="11" xfId="0" applyFont="1" applyBorder="1" applyAlignment="1">
      <alignment horizontal="center" vertical="top" wrapText="1"/>
    </xf>
    <xf numFmtId="0" fontId="13" fillId="0" borderId="12"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4" fillId="0" borderId="6" xfId="0" applyFont="1" applyBorder="1" applyAlignment="1">
      <alignment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4" fillId="0" borderId="14" xfId="0" applyFont="1" applyBorder="1" applyAlignment="1">
      <alignment vertical="top" wrapText="1"/>
    </xf>
    <xf numFmtId="0" fontId="0" fillId="0" borderId="12" xfId="0" applyBorder="1" applyAlignment="1">
      <alignment vertical="center"/>
    </xf>
    <xf numFmtId="0" fontId="0" fillId="0" borderId="13" xfId="0" applyBorder="1" applyAlignment="1">
      <alignment vertical="center"/>
    </xf>
    <xf numFmtId="0" fontId="0" fillId="0" borderId="20" xfId="0" applyBorder="1"/>
    <xf numFmtId="0" fontId="0" fillId="0" borderId="10" xfId="0" applyBorder="1"/>
    <xf numFmtId="0" fontId="16" fillId="0" borderId="20" xfId="0" applyFont="1" applyBorder="1"/>
    <xf numFmtId="0" fontId="16" fillId="0" borderId="10" xfId="0" applyFont="1" applyBorder="1"/>
    <xf numFmtId="0" fontId="0" fillId="0" borderId="13" xfId="0" applyBorder="1" applyAlignment="1">
      <alignment vertical="top" wrapText="1"/>
    </xf>
    <xf numFmtId="0" fontId="8"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30" fillId="0" borderId="2" xfId="0" applyFont="1" applyBorder="1" applyAlignment="1">
      <alignment horizontal="center" vertical="center" wrapText="1"/>
    </xf>
    <xf numFmtId="0" fontId="30" fillId="0" borderId="4" xfId="0" applyFont="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xf>
    <xf numFmtId="0" fontId="30" fillId="0" borderId="4" xfId="0" applyFont="1" applyBorder="1" applyAlignment="1">
      <alignment horizont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2" xfId="0" applyFont="1" applyBorder="1" applyAlignment="1">
      <alignment horizontal="center" wrapText="1"/>
    </xf>
    <xf numFmtId="0" fontId="30" fillId="0" borderId="4" xfId="0" applyFont="1" applyBorder="1" applyAlignment="1">
      <alignment horizontal="center" wrapText="1"/>
    </xf>
    <xf numFmtId="0" fontId="30"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xf>
    <xf numFmtId="0" fontId="3"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5" xfId="0" applyFont="1" applyBorder="1" applyAlignment="1">
      <alignment vertical="center"/>
    </xf>
    <xf numFmtId="0" fontId="8" fillId="0" borderId="35" xfId="0" applyFont="1" applyBorder="1" applyAlignment="1">
      <alignment vertical="center"/>
    </xf>
    <xf numFmtId="0" fontId="8" fillId="0" borderId="26" xfId="0" applyFont="1" applyBorder="1" applyAlignment="1">
      <alignment vertical="center"/>
    </xf>
    <xf numFmtId="0" fontId="5" fillId="0" borderId="22" xfId="0" applyFont="1" applyBorder="1"/>
    <xf numFmtId="0" fontId="5" fillId="0" borderId="23" xfId="0" applyFont="1" applyBorder="1"/>
    <xf numFmtId="0" fontId="5" fillId="0" borderId="19" xfId="0" applyFont="1" applyBorder="1"/>
    <xf numFmtId="0" fontId="5" fillId="0" borderId="14" xfId="0" applyFont="1" applyBorder="1"/>
    <xf numFmtId="0" fontId="5" fillId="0" borderId="15" xfId="0" applyFont="1" applyBorder="1"/>
    <xf numFmtId="0" fontId="5" fillId="0" borderId="16" xfId="0" applyFont="1" applyBorder="1"/>
    <xf numFmtId="0" fontId="8" fillId="0" borderId="22" xfId="0" applyFont="1" applyBorder="1" applyAlignment="1">
      <alignment wrapText="1"/>
    </xf>
    <xf numFmtId="0" fontId="8" fillId="0" borderId="23" xfId="0" applyFont="1" applyBorder="1" applyAlignment="1">
      <alignment wrapText="1"/>
    </xf>
    <xf numFmtId="0" fontId="8" fillId="0" borderId="19" xfId="0" applyFont="1" applyBorder="1" applyAlignment="1">
      <alignment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8" fillId="0" borderId="16" xfId="0" applyFont="1" applyBorder="1" applyAlignment="1">
      <alignmen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25" xfId="0" applyFont="1" applyBorder="1" applyAlignment="1">
      <alignment horizontal="left" vertical="center" wrapText="1"/>
    </xf>
    <xf numFmtId="0" fontId="8" fillId="0" borderId="35" xfId="0" applyFont="1" applyBorder="1" applyAlignment="1">
      <alignment horizontal="left" vertical="center" wrapText="1"/>
    </xf>
    <xf numFmtId="0" fontId="8" fillId="0" borderId="26" xfId="0" applyFont="1" applyBorder="1" applyAlignment="1">
      <alignment horizontal="left" vertical="center" wrapText="1"/>
    </xf>
    <xf numFmtId="0" fontId="6" fillId="0" borderId="1" xfId="0" applyFont="1" applyBorder="1" applyAlignment="1">
      <alignment vertical="top" wrapText="1"/>
    </xf>
    <xf numFmtId="0" fontId="5" fillId="0" borderId="1" xfId="0" applyFont="1" applyBorder="1" applyAlignment="1">
      <alignment vertical="top" wrapText="1"/>
    </xf>
    <xf numFmtId="0" fontId="8" fillId="0" borderId="27" xfId="0" applyFont="1" applyBorder="1" applyAlignment="1">
      <alignment horizontal="left" vertical="top" wrapText="1"/>
    </xf>
    <xf numFmtId="0" fontId="8" fillId="0" borderId="34" xfId="0" applyFont="1" applyBorder="1" applyAlignment="1">
      <alignment horizontal="left" vertical="top" wrapText="1"/>
    </xf>
    <xf numFmtId="0" fontId="8" fillId="0" borderId="28" xfId="0" applyFont="1" applyBorder="1" applyAlignment="1">
      <alignment horizontal="left" vertical="top" wrapText="1"/>
    </xf>
    <xf numFmtId="0" fontId="8" fillId="0" borderId="7" xfId="0" applyFont="1" applyBorder="1" applyAlignment="1">
      <alignment horizontal="left" vertical="top" wrapText="1"/>
    </xf>
    <xf numFmtId="0" fontId="8" fillId="0" borderId="5" xfId="0" applyFont="1" applyBorder="1" applyAlignment="1">
      <alignment horizontal="left" vertical="top" wrapText="1"/>
    </xf>
    <xf numFmtId="0" fontId="8" fillId="0" borderId="31" xfId="0" applyFont="1" applyBorder="1" applyAlignment="1">
      <alignment horizontal="left" vertical="top" wrapText="1"/>
    </xf>
    <xf numFmtId="0" fontId="14" fillId="0" borderId="1" xfId="0" applyFont="1" applyBorder="1" applyAlignment="1">
      <alignment horizontal="center" vertical="top" wrapText="1"/>
    </xf>
    <xf numFmtId="20" fontId="14" fillId="0" borderId="1" xfId="0" applyNumberFormat="1" applyFont="1" applyBorder="1" applyAlignment="1">
      <alignment horizontal="center" vertical="top" wrapText="1"/>
    </xf>
    <xf numFmtId="0" fontId="5" fillId="0" borderId="11" xfId="0" applyFont="1" applyBorder="1" applyAlignment="1">
      <alignment vertical="top"/>
    </xf>
    <xf numFmtId="0" fontId="5" fillId="0" borderId="12" xfId="0" applyFont="1" applyBorder="1" applyAlignment="1">
      <alignment vertical="top"/>
    </xf>
    <xf numFmtId="0" fontId="5" fillId="0" borderId="13" xfId="0" applyFont="1" applyBorder="1" applyAlignment="1">
      <alignment vertical="top"/>
    </xf>
    <xf numFmtId="0" fontId="8" fillId="0" borderId="25" xfId="0" applyFont="1" applyBorder="1" applyAlignment="1">
      <alignment vertical="center" wrapText="1"/>
    </xf>
    <xf numFmtId="0" fontId="8" fillId="0" borderId="35" xfId="0" applyFont="1" applyBorder="1" applyAlignment="1">
      <alignment vertical="center" wrapText="1"/>
    </xf>
    <xf numFmtId="0" fontId="8" fillId="0" borderId="26" xfId="0" applyFont="1" applyBorder="1" applyAlignment="1">
      <alignment vertical="center" wrapText="1"/>
    </xf>
    <xf numFmtId="0" fontId="9" fillId="0" borderId="11" xfId="0" applyFont="1" applyBorder="1" applyAlignment="1">
      <alignment horizontal="center" vertical="top" wrapText="1"/>
    </xf>
    <xf numFmtId="0" fontId="9" fillId="0" borderId="13" xfId="0" applyFont="1" applyBorder="1" applyAlignment="1">
      <alignment horizontal="center" vertical="top" wrapText="1"/>
    </xf>
    <xf numFmtId="0" fontId="9" fillId="0" borderId="18" xfId="0" applyFont="1" applyBorder="1" applyAlignment="1">
      <alignment vertical="top" wrapText="1"/>
    </xf>
    <xf numFmtId="0" fontId="9" fillId="0" borderId="16" xfId="0" applyFont="1" applyBorder="1" applyAlignment="1">
      <alignment vertical="top" wrapText="1"/>
    </xf>
    <xf numFmtId="0" fontId="8" fillId="0" borderId="24" xfId="0" applyFont="1" applyBorder="1"/>
    <xf numFmtId="0" fontId="8" fillId="0" borderId="0" xfId="0" applyFont="1" applyBorder="1"/>
    <xf numFmtId="0" fontId="8" fillId="0" borderId="16" xfId="0" applyFont="1" applyBorder="1"/>
    <xf numFmtId="0" fontId="3" fillId="0" borderId="11" xfId="0" applyFont="1" applyBorder="1"/>
    <xf numFmtId="0" fontId="3" fillId="0" borderId="12" xfId="0" applyFont="1" applyBorder="1"/>
    <xf numFmtId="0" fontId="3" fillId="0" borderId="13" xfId="0" applyFont="1" applyBorder="1"/>
    <xf numFmtId="0" fontId="4" fillId="0" borderId="20" xfId="0" applyFont="1" applyBorder="1" applyAlignment="1">
      <alignment horizontal="left" indent="5"/>
    </xf>
    <xf numFmtId="0" fontId="4" fillId="0" borderId="10" xfId="0" applyFont="1" applyBorder="1" applyAlignment="1">
      <alignment horizontal="left" indent="5"/>
    </xf>
    <xf numFmtId="0" fontId="4" fillId="0" borderId="20" xfId="0" applyFont="1" applyBorder="1" applyAlignment="1">
      <alignment horizontal="left" wrapText="1" indent="5"/>
    </xf>
    <xf numFmtId="0" fontId="4" fillId="0" borderId="10" xfId="0" applyFont="1" applyBorder="1" applyAlignment="1">
      <alignment horizontal="left" wrapText="1" indent="5"/>
    </xf>
    <xf numFmtId="0" fontId="4" fillId="0" borderId="20"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pplyAlignment="1">
      <alignment wrapText="1"/>
    </xf>
    <xf numFmtId="0" fontId="8" fillId="0" borderId="12" xfId="0" applyFont="1" applyBorder="1" applyAlignment="1">
      <alignment wrapText="1"/>
    </xf>
    <xf numFmtId="0" fontId="8" fillId="0" borderId="13" xfId="0" applyFont="1" applyBorder="1" applyAlignment="1">
      <alignment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13" xfId="0" applyFont="1" applyBorder="1" applyAlignment="1">
      <alignment vertical="top" wrapText="1"/>
    </xf>
    <xf numFmtId="0" fontId="0" fillId="0" borderId="11" xfId="0" applyBorder="1"/>
    <xf numFmtId="0" fontId="0" fillId="0" borderId="12" xfId="0" applyBorder="1"/>
    <xf numFmtId="0" fontId="0" fillId="0" borderId="13" xfId="0" applyBorder="1"/>
    <xf numFmtId="0" fontId="8" fillId="0" borderId="11" xfId="0" applyFont="1" applyBorder="1" applyAlignment="1">
      <alignment vertical="top" wrapText="1"/>
    </xf>
    <xf numFmtId="0" fontId="8" fillId="0" borderId="12" xfId="0" applyFont="1" applyBorder="1" applyAlignment="1">
      <alignment vertical="top" wrapText="1"/>
    </xf>
    <xf numFmtId="0" fontId="8" fillId="0" borderId="13" xfId="0" applyFont="1"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18" fillId="0" borderId="20" xfId="0" applyFont="1" applyBorder="1" applyAlignment="1">
      <alignment vertical="top" wrapText="1"/>
    </xf>
    <xf numFmtId="0" fontId="18" fillId="0" borderId="10" xfId="0" applyFont="1" applyBorder="1" applyAlignment="1">
      <alignment vertical="top" wrapText="1"/>
    </xf>
    <xf numFmtId="0" fontId="3" fillId="0" borderId="23" xfId="0" applyFont="1" applyBorder="1" applyAlignment="1">
      <alignment horizontal="center"/>
    </xf>
    <xf numFmtId="0" fontId="8" fillId="0" borderId="14" xfId="0" applyFont="1" applyBorder="1" applyAlignment="1">
      <alignment wrapText="1"/>
    </xf>
    <xf numFmtId="0" fontId="8" fillId="0" borderId="15" xfId="0" applyFont="1" applyBorder="1" applyAlignment="1">
      <alignment wrapText="1"/>
    </xf>
    <xf numFmtId="0" fontId="8" fillId="0" borderId="16" xfId="0" applyFont="1" applyBorder="1" applyAlignment="1">
      <alignment wrapText="1"/>
    </xf>
    <xf numFmtId="0" fontId="18" fillId="0" borderId="20" xfId="0" applyFont="1" applyBorder="1" applyAlignment="1">
      <alignment vertical="top"/>
    </xf>
    <xf numFmtId="0" fontId="18" fillId="0" borderId="10" xfId="0" applyFont="1" applyBorder="1" applyAlignment="1">
      <alignment vertical="top"/>
    </xf>
    <xf numFmtId="0" fontId="0" fillId="0" borderId="22" xfId="0" applyBorder="1" applyAlignment="1">
      <alignment wrapText="1"/>
    </xf>
    <xf numFmtId="0" fontId="4" fillId="0" borderId="20" xfId="0" applyFont="1" applyBorder="1" applyAlignment="1">
      <alignment horizontal="center" vertical="top" wrapText="1"/>
    </xf>
    <xf numFmtId="0" fontId="4" fillId="0" borderId="21" xfId="0" applyFont="1" applyBorder="1" applyAlignment="1">
      <alignment horizontal="center" vertical="top" wrapText="1"/>
    </xf>
    <xf numFmtId="0" fontId="4" fillId="0" borderId="1" xfId="0" applyFont="1" applyBorder="1" applyAlignment="1">
      <alignment horizont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8" fillId="0" borderId="0" xfId="0" applyFont="1"/>
    <xf numFmtId="0" fontId="4" fillId="0" borderId="17" xfId="0" applyFont="1" applyBorder="1" applyAlignment="1">
      <alignment wrapText="1"/>
    </xf>
    <xf numFmtId="0" fontId="4" fillId="0" borderId="11" xfId="0" applyFont="1" applyBorder="1"/>
    <xf numFmtId="0" fontId="4" fillId="0" borderId="13" xfId="0" applyFont="1" applyBorder="1"/>
    <xf numFmtId="0" fontId="50" fillId="0" borderId="20" xfId="5" applyBorder="1" applyAlignment="1" applyProtection="1"/>
    <xf numFmtId="0" fontId="4" fillId="0" borderId="17" xfId="0" applyFont="1" applyBorder="1"/>
    <xf numFmtId="0" fontId="4" fillId="0" borderId="20" xfId="0" applyFont="1" applyBorder="1" applyAlignment="1"/>
    <xf numFmtId="0" fontId="4" fillId="0" borderId="17" xfId="0" applyFont="1" applyBorder="1" applyAlignment="1"/>
    <xf numFmtId="0" fontId="4" fillId="0" borderId="10" xfId="0" applyFont="1" applyBorder="1" applyAlignment="1"/>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8" fillId="0" borderId="24" xfId="0" applyFont="1" applyBorder="1" applyAlignment="1">
      <alignment wrapText="1"/>
    </xf>
    <xf numFmtId="0" fontId="0" fillId="0" borderId="0" xfId="0"/>
    <xf numFmtId="0" fontId="0" fillId="0" borderId="18" xfId="0" applyBorder="1"/>
    <xf numFmtId="0" fontId="0" fillId="0" borderId="15" xfId="0" applyBorder="1"/>
    <xf numFmtId="0" fontId="0" fillId="0" borderId="16" xfId="0" applyBorder="1"/>
    <xf numFmtId="0" fontId="4" fillId="0" borderId="12" xfId="0" applyFont="1" applyBorder="1" applyAlignment="1">
      <alignment vertical="top" wrapText="1"/>
    </xf>
    <xf numFmtId="0" fontId="0" fillId="0" borderId="20" xfId="0" applyBorder="1" applyAlignment="1">
      <alignment wrapText="1"/>
    </xf>
    <xf numFmtId="0" fontId="0" fillId="0" borderId="17" xfId="0" applyBorder="1" applyAlignment="1">
      <alignment wrapText="1"/>
    </xf>
    <xf numFmtId="0" fontId="0" fillId="0" borderId="10" xfId="0" applyBorder="1" applyAlignment="1">
      <alignment wrapText="1"/>
    </xf>
    <xf numFmtId="0" fontId="14" fillId="0" borderId="11" xfId="0" applyFont="1" applyBorder="1" applyAlignment="1">
      <alignment wrapText="1"/>
    </xf>
    <xf numFmtId="0" fontId="14" fillId="0" borderId="13" xfId="0" applyFont="1" applyBorder="1" applyAlignment="1">
      <alignment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4" fillId="0" borderId="12" xfId="0" applyFont="1" applyBorder="1"/>
    <xf numFmtId="0" fontId="4" fillId="0" borderId="17" xfId="0" applyFont="1" applyBorder="1" applyAlignment="1">
      <alignment horizontal="center" vertical="top" wrapText="1"/>
    </xf>
    <xf numFmtId="0" fontId="8" fillId="0" borderId="24" xfId="0" applyFont="1" applyBorder="1" applyAlignment="1">
      <alignment horizontal="left" vertical="center" wrapText="1"/>
    </xf>
    <xf numFmtId="0" fontId="8" fillId="0" borderId="0" xfId="0" applyFont="1" applyBorder="1" applyAlignment="1">
      <alignment horizontal="left" vertical="center" wrapText="1"/>
    </xf>
    <xf numFmtId="0" fontId="4" fillId="0" borderId="11" xfId="0" applyFont="1" applyBorder="1" applyAlignment="1">
      <alignment wrapText="1"/>
    </xf>
    <xf numFmtId="0" fontId="4" fillId="0" borderId="13" xfId="0" applyFont="1" applyBorder="1" applyAlignment="1">
      <alignment wrapText="1"/>
    </xf>
    <xf numFmtId="0" fontId="9" fillId="0" borderId="11" xfId="0" applyFont="1" applyBorder="1"/>
    <xf numFmtId="0" fontId="9" fillId="0" borderId="12" xfId="0" applyFont="1" applyBorder="1"/>
    <xf numFmtId="0" fontId="9" fillId="0" borderId="13" xfId="0" applyFont="1" applyBorder="1"/>
    <xf numFmtId="0" fontId="4" fillId="0" borderId="22" xfId="0" applyFont="1" applyBorder="1" applyAlignment="1">
      <alignment horizontal="center" vertical="top" wrapText="1"/>
    </xf>
    <xf numFmtId="0" fontId="4" fillId="0" borderId="19" xfId="0" applyFont="1" applyBorder="1" applyAlignment="1">
      <alignment horizontal="center" vertical="top" wrapText="1"/>
    </xf>
    <xf numFmtId="0" fontId="4" fillId="0" borderId="14" xfId="0" applyFont="1" applyBorder="1" applyAlignment="1">
      <alignment horizontal="center" vertical="top" wrapText="1"/>
    </xf>
    <xf numFmtId="0" fontId="4" fillId="0" borderId="16" xfId="0" applyFont="1" applyBorder="1" applyAlignment="1">
      <alignment horizontal="center" vertical="top" wrapText="1"/>
    </xf>
    <xf numFmtId="0" fontId="4" fillId="0" borderId="18"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0" xfId="0" applyFont="1" applyBorder="1" applyAlignment="1">
      <alignment horizontal="left" vertical="top" wrapText="1"/>
    </xf>
    <xf numFmtId="0" fontId="9" fillId="0" borderId="11" xfId="0" applyFont="1" applyBorder="1" applyAlignment="1">
      <alignment horizontal="left"/>
    </xf>
    <xf numFmtId="0" fontId="9" fillId="0" borderId="12" xfId="0" applyFont="1" applyBorder="1" applyAlignment="1">
      <alignment horizontal="left"/>
    </xf>
    <xf numFmtId="0" fontId="9" fillId="0" borderId="13" xfId="0" applyFont="1" applyBorder="1" applyAlignment="1">
      <alignment horizontal="left"/>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1" fillId="0" borderId="5" xfId="0" applyFont="1" applyBorder="1" applyAlignment="1">
      <alignment horizontal="left" wrapText="1"/>
    </xf>
    <xf numFmtId="0" fontId="1" fillId="0" borderId="0" xfId="0" applyFont="1" applyAlignment="1">
      <alignment horizontal="center" wrapText="1"/>
    </xf>
    <xf numFmtId="0" fontId="1" fillId="0" borderId="5" xfId="0" applyFont="1" applyBorder="1" applyAlignment="1">
      <alignment horizontal="center"/>
    </xf>
    <xf numFmtId="0" fontId="1" fillId="0" borderId="0" xfId="0" applyFont="1" applyAlignment="1">
      <alignment horizontal="center"/>
    </xf>
    <xf numFmtId="0" fontId="0" fillId="0" borderId="0" xfId="0" applyAlignment="1">
      <alignment horizontal="center"/>
    </xf>
  </cellXfs>
  <cellStyles count="10">
    <cellStyle name="Comma" xfId="9" builtinId="3"/>
    <cellStyle name="Excel Built-in Normal" xfId="2"/>
    <cellStyle name="Excel Built-in Normal 2" xfId="3"/>
    <cellStyle name="Hyperlink" xfId="5" builtinId="8"/>
    <cellStyle name="Normal" xfId="0" builtinId="0"/>
    <cellStyle name="Normal 2" xfId="1"/>
    <cellStyle name="Normal 2 2" xfId="4"/>
    <cellStyle name="Normal 2 2 2" xfId="7"/>
    <cellStyle name="Normal 3" xfId="6"/>
    <cellStyle name="Normal 4"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hyperlink" Target="http://vdc.edu.in/images/NAAC/A-A-Criterion-2.pdf" TargetMode="External"/><Relationship Id="rId1" Type="http://schemas.openxmlformats.org/officeDocument/2006/relationships/hyperlink" Target="http://vdc.edu.in/images/NAAC/A-A-Criterion-2.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17" Type="http://schemas.openxmlformats.org/officeDocument/2006/relationships/hyperlink" Target="mailto:satyasrismiley@gmail.com" TargetMode="External"/><Relationship Id="rId21" Type="http://schemas.openxmlformats.org/officeDocument/2006/relationships/hyperlink" Target="mailto:keerthi.bhupathiraju96@gmail.com" TargetMode="External"/><Relationship Id="rId63" Type="http://schemas.openxmlformats.org/officeDocument/2006/relationships/hyperlink" Target="mailto:somineniyaminilathachowdary@gmail.com" TargetMode="External"/><Relationship Id="rId159" Type="http://schemas.openxmlformats.org/officeDocument/2006/relationships/hyperlink" Target="mailto:havilahdeepthi@gmail.com" TargetMode="External"/><Relationship Id="rId170" Type="http://schemas.openxmlformats.org/officeDocument/2006/relationships/hyperlink" Target="mailto:duddukurimounika@gmail.com" TargetMode="External"/><Relationship Id="rId226" Type="http://schemas.openxmlformats.org/officeDocument/2006/relationships/hyperlink" Target="mailto:keerthanarayalla11@gmail.com" TargetMode="External"/><Relationship Id="rId107" Type="http://schemas.openxmlformats.org/officeDocument/2006/relationships/hyperlink" Target="mailto:hemasriambati@gmail.com" TargetMode="External"/><Relationship Id="rId11" Type="http://schemas.openxmlformats.org/officeDocument/2006/relationships/hyperlink" Target="mailto:kinjarapumounika123@gmail.com" TargetMode="External"/><Relationship Id="rId32" Type="http://schemas.openxmlformats.org/officeDocument/2006/relationships/hyperlink" Target="mailto:meghanapatnaik97@gmail.com" TargetMode="External"/><Relationship Id="rId53" Type="http://schemas.openxmlformats.org/officeDocument/2006/relationships/hyperlink" Target="mailto:andrewbapatla@gmail.com" TargetMode="External"/><Relationship Id="rId74" Type="http://schemas.openxmlformats.org/officeDocument/2006/relationships/hyperlink" Target="mailto:d.durga6999@gmail.com" TargetMode="External"/><Relationship Id="rId128" Type="http://schemas.openxmlformats.org/officeDocument/2006/relationships/hyperlink" Target="mailto:manimalasri999@gmail.com" TargetMode="External"/><Relationship Id="rId149" Type="http://schemas.openxmlformats.org/officeDocument/2006/relationships/hyperlink" Target="mailto:gayathribollina17@gmail.com" TargetMode="External"/><Relationship Id="rId5" Type="http://schemas.openxmlformats.org/officeDocument/2006/relationships/hyperlink" Target="mailto:shrutimayakuntla@gmail.com" TargetMode="External"/><Relationship Id="rId95" Type="http://schemas.openxmlformats.org/officeDocument/2006/relationships/hyperlink" Target="mailto:fatimafarheen944@gmail.com" TargetMode="External"/><Relationship Id="rId160" Type="http://schemas.openxmlformats.org/officeDocument/2006/relationships/hyperlink" Target="mailto:divya_dayakala@yahoo.com" TargetMode="External"/><Relationship Id="rId181" Type="http://schemas.openxmlformats.org/officeDocument/2006/relationships/hyperlink" Target="mailto:sailajapenmetsa93@gmail.com" TargetMode="External"/><Relationship Id="rId216" Type="http://schemas.openxmlformats.org/officeDocument/2006/relationships/hyperlink" Target="mailto:munni.pratyusha@gmail.com" TargetMode="External"/><Relationship Id="rId237" Type="http://schemas.openxmlformats.org/officeDocument/2006/relationships/hyperlink" Target="mailto:srinkanthtinku5@gmail.com" TargetMode="External"/><Relationship Id="rId258" Type="http://schemas.openxmlformats.org/officeDocument/2006/relationships/hyperlink" Target="mailto:devata.ravi@gmail.com" TargetMode="External"/><Relationship Id="rId22" Type="http://schemas.openxmlformats.org/officeDocument/2006/relationships/hyperlink" Target="mailto:manishaabondada97@gmail.com" TargetMode="External"/><Relationship Id="rId43" Type="http://schemas.openxmlformats.org/officeDocument/2006/relationships/hyperlink" Target="mailto:mattavinutna@gmail.com" TargetMode="External"/><Relationship Id="rId64" Type="http://schemas.openxmlformats.org/officeDocument/2006/relationships/hyperlink" Target="mailto:srinagaja@gmail.com" TargetMode="External"/><Relationship Id="rId118" Type="http://schemas.openxmlformats.org/officeDocument/2006/relationships/hyperlink" Target="mailto:moushmi.kodamanchili@gmail.com" TargetMode="External"/><Relationship Id="rId139" Type="http://schemas.openxmlformats.org/officeDocument/2006/relationships/hyperlink" Target="mailto:vemulasivasai77@gmail.com" TargetMode="External"/><Relationship Id="rId85" Type="http://schemas.openxmlformats.org/officeDocument/2006/relationships/hyperlink" Target="mailto:divyasritadakala@gmail.com" TargetMode="External"/><Relationship Id="rId150" Type="http://schemas.openxmlformats.org/officeDocument/2006/relationships/hyperlink" Target="mailto:shainujungleguys@gmail.com" TargetMode="External"/><Relationship Id="rId171" Type="http://schemas.openxmlformats.org/officeDocument/2006/relationships/hyperlink" Target="mailto:vineelabonth@gmail.com" TargetMode="External"/><Relationship Id="rId192" Type="http://schemas.openxmlformats.org/officeDocument/2006/relationships/hyperlink" Target="mailto:meghna.maggi00@gmail.com" TargetMode="External"/><Relationship Id="rId206" Type="http://schemas.openxmlformats.org/officeDocument/2006/relationships/hyperlink" Target="mailto:itsmejyothi.9@gmail.com" TargetMode="External"/><Relationship Id="rId227" Type="http://schemas.openxmlformats.org/officeDocument/2006/relationships/hyperlink" Target="mailto:subbareddybv1989@gmail.com" TargetMode="External"/><Relationship Id="rId248" Type="http://schemas.openxmlformats.org/officeDocument/2006/relationships/hyperlink" Target="mailto:ippiliamruthavarshini@gmail.com" TargetMode="External"/><Relationship Id="rId12" Type="http://schemas.openxmlformats.org/officeDocument/2006/relationships/hyperlink" Target="mailto:lokamjaneswari97@gmail.com" TargetMode="External"/><Relationship Id="rId33" Type="http://schemas.openxmlformats.org/officeDocument/2006/relationships/hyperlink" Target="mailto:harshi4448@gmail.com" TargetMode="External"/><Relationship Id="rId108" Type="http://schemas.openxmlformats.org/officeDocument/2006/relationships/hyperlink" Target="mailto:nuthanchigurupati3@gmail.com" TargetMode="External"/><Relationship Id="rId129" Type="http://schemas.openxmlformats.org/officeDocument/2006/relationships/hyperlink" Target="mailto:priyankagopisetty32@gmail.com" TargetMode="External"/><Relationship Id="rId54" Type="http://schemas.openxmlformats.org/officeDocument/2006/relationships/hyperlink" Target="mailto:chandinipinnamaraju96@gmail.com" TargetMode="External"/><Relationship Id="rId75" Type="http://schemas.openxmlformats.org/officeDocument/2006/relationships/hyperlink" Target="mailto:phanipriya7787@gmail.com" TargetMode="External"/><Relationship Id="rId96" Type="http://schemas.openxmlformats.org/officeDocument/2006/relationships/hyperlink" Target="mailto:pratyushagummadi8@gmail.com" TargetMode="External"/><Relationship Id="rId140" Type="http://schemas.openxmlformats.org/officeDocument/2006/relationships/hyperlink" Target="mailto:subbu19@gmail.com" TargetMode="External"/><Relationship Id="rId161" Type="http://schemas.openxmlformats.org/officeDocument/2006/relationships/hyperlink" Target="mailto:santoshvamsi09@gmail.com" TargetMode="External"/><Relationship Id="rId182" Type="http://schemas.openxmlformats.org/officeDocument/2006/relationships/hyperlink" Target="mailto:deepu.bodike92@gmail.com" TargetMode="External"/><Relationship Id="rId217" Type="http://schemas.openxmlformats.org/officeDocument/2006/relationships/hyperlink" Target="mailto:dwarakasindhuja@gmail.com" TargetMode="External"/><Relationship Id="rId6" Type="http://schemas.openxmlformats.org/officeDocument/2006/relationships/hyperlink" Target="mailto:avina.arjampudi@gmail.com" TargetMode="External"/><Relationship Id="rId238" Type="http://schemas.openxmlformats.org/officeDocument/2006/relationships/hyperlink" Target="mailto:himajaanantha7@gmail.com" TargetMode="External"/><Relationship Id="rId259" Type="http://schemas.openxmlformats.org/officeDocument/2006/relationships/hyperlink" Target="mailto:anuhya.kurma@gmail.com" TargetMode="External"/><Relationship Id="rId23" Type="http://schemas.openxmlformats.org/officeDocument/2006/relationships/hyperlink" Target="mailto:rochana367@gmail.com" TargetMode="External"/><Relationship Id="rId119" Type="http://schemas.openxmlformats.org/officeDocument/2006/relationships/hyperlink" Target="mailto:sreeram3@gmail.com" TargetMode="External"/><Relationship Id="rId44" Type="http://schemas.openxmlformats.org/officeDocument/2006/relationships/hyperlink" Target="mailto:anushamaturu6@gmail.com" TargetMode="External"/><Relationship Id="rId65" Type="http://schemas.openxmlformats.org/officeDocument/2006/relationships/hyperlink" Target="mailto:pravallikatatikonda.13@gmail.com" TargetMode="External"/><Relationship Id="rId86" Type="http://schemas.openxmlformats.org/officeDocument/2006/relationships/hyperlink" Target="mailto:msmsdtadi2709@gmail.com" TargetMode="External"/><Relationship Id="rId130" Type="http://schemas.openxmlformats.org/officeDocument/2006/relationships/hyperlink" Target="mailto:niha.tanneeru9989@gmail.com" TargetMode="External"/><Relationship Id="rId151" Type="http://schemas.openxmlformats.org/officeDocument/2006/relationships/hyperlink" Target="mailto:vennelachowdary98@gmail.com" TargetMode="External"/><Relationship Id="rId172" Type="http://schemas.openxmlformats.org/officeDocument/2006/relationships/hyperlink" Target="mailto:raajesh1993@gmail.com" TargetMode="External"/><Relationship Id="rId193" Type="http://schemas.openxmlformats.org/officeDocument/2006/relationships/hyperlink" Target="mailto:sreelekha.bds@gmail.com" TargetMode="External"/><Relationship Id="rId207" Type="http://schemas.openxmlformats.org/officeDocument/2006/relationships/hyperlink" Target="mailto:drharibabunagisetti6@gmail.com" TargetMode="External"/><Relationship Id="rId228" Type="http://schemas.openxmlformats.org/officeDocument/2006/relationships/hyperlink" Target="mailto:vivek.baipalli@gmail.com" TargetMode="External"/><Relationship Id="rId249" Type="http://schemas.openxmlformats.org/officeDocument/2006/relationships/hyperlink" Target="mailto:rajeesandaka@gmail.com" TargetMode="External"/><Relationship Id="rId13" Type="http://schemas.openxmlformats.org/officeDocument/2006/relationships/hyperlink" Target="mailto:suvarnasuni77@gmail.com" TargetMode="External"/><Relationship Id="rId109" Type="http://schemas.openxmlformats.org/officeDocument/2006/relationships/hyperlink" Target="mailto:chodipavani@gmail.com" TargetMode="External"/><Relationship Id="rId260" Type="http://schemas.openxmlformats.org/officeDocument/2006/relationships/hyperlink" Target="mailto:doctorkranthi999@gmail.com" TargetMode="External"/><Relationship Id="rId34" Type="http://schemas.openxmlformats.org/officeDocument/2006/relationships/hyperlink" Target="mailto:Ksruthi1975@gmail.com" TargetMode="External"/><Relationship Id="rId55" Type="http://schemas.openxmlformats.org/officeDocument/2006/relationships/hyperlink" Target="mailto:anilpotukuchi1996@gmail.com" TargetMode="External"/><Relationship Id="rId76" Type="http://schemas.openxmlformats.org/officeDocument/2006/relationships/hyperlink" Target="mailto:chaturyakamala@gmail.com" TargetMode="External"/><Relationship Id="rId97" Type="http://schemas.openxmlformats.org/officeDocument/2006/relationships/hyperlink" Target="mailto:shalsheyajaladi@gmail.com" TargetMode="External"/><Relationship Id="rId120" Type="http://schemas.openxmlformats.org/officeDocument/2006/relationships/hyperlink" Target="mailto:manikanumuri395@gmail.com" TargetMode="External"/><Relationship Id="rId141" Type="http://schemas.openxmlformats.org/officeDocument/2006/relationships/hyperlink" Target="mailto:sunny276757@gmail.com" TargetMode="External"/><Relationship Id="rId7" Type="http://schemas.openxmlformats.org/officeDocument/2006/relationships/hyperlink" Target="mailto:gottumukkalaneeraja6@gmail.com" TargetMode="External"/><Relationship Id="rId162" Type="http://schemas.openxmlformats.org/officeDocument/2006/relationships/hyperlink" Target="mailto:krishnachaitanya648@gmail.com" TargetMode="External"/><Relationship Id="rId183" Type="http://schemas.openxmlformats.org/officeDocument/2006/relationships/hyperlink" Target="mailto:shalinikodati@gmail.com" TargetMode="External"/><Relationship Id="rId218" Type="http://schemas.openxmlformats.org/officeDocument/2006/relationships/hyperlink" Target="mailto:kausinever@gmail.com" TargetMode="External"/><Relationship Id="rId239" Type="http://schemas.openxmlformats.org/officeDocument/2006/relationships/hyperlink" Target="mailto:dr.srinivas221089@gmail.com" TargetMode="External"/><Relationship Id="rId250" Type="http://schemas.openxmlformats.org/officeDocument/2006/relationships/hyperlink" Target="mailto:purnima01b@gmail.com" TargetMode="External"/><Relationship Id="rId24" Type="http://schemas.openxmlformats.org/officeDocument/2006/relationships/hyperlink" Target="mailto:reshmasrich@gmail.com" TargetMode="External"/><Relationship Id="rId45" Type="http://schemas.openxmlformats.org/officeDocument/2006/relationships/hyperlink" Target="mailto:phanikumar999mettapalli@gmail.com" TargetMode="External"/><Relationship Id="rId66" Type="http://schemas.openxmlformats.org/officeDocument/2006/relationships/hyperlink" Target="mailto:thatikondamallikarjunarao8@gmail.com" TargetMode="External"/><Relationship Id="rId87" Type="http://schemas.openxmlformats.org/officeDocument/2006/relationships/hyperlink" Target="mailto:jyothirmayee.tatikonda34@gmail.com" TargetMode="External"/><Relationship Id="rId110" Type="http://schemas.openxmlformats.org/officeDocument/2006/relationships/hyperlink" Target="mailto:sravanasandhya55555@gmail.com" TargetMode="External"/><Relationship Id="rId131" Type="http://schemas.openxmlformats.org/officeDocument/2006/relationships/hyperlink" Target="mailto:sowmyaduvva@gmail.com" TargetMode="External"/><Relationship Id="rId152" Type="http://schemas.openxmlformats.org/officeDocument/2006/relationships/hyperlink" Target="mailto:saiprakashgondi@gmail.com" TargetMode="External"/><Relationship Id="rId173" Type="http://schemas.openxmlformats.org/officeDocument/2006/relationships/hyperlink" Target="mailto:saivelagala93@gmail.com" TargetMode="External"/><Relationship Id="rId194" Type="http://schemas.openxmlformats.org/officeDocument/2006/relationships/hyperlink" Target="mailto:kranthi2366@gmail.com" TargetMode="External"/><Relationship Id="rId208" Type="http://schemas.openxmlformats.org/officeDocument/2006/relationships/hyperlink" Target="mailto:sudhakarkampa12@gmail.com" TargetMode="External"/><Relationship Id="rId229" Type="http://schemas.openxmlformats.org/officeDocument/2006/relationships/hyperlink" Target="mailto:sudhap1102.sp@gmail.com" TargetMode="External"/><Relationship Id="rId240" Type="http://schemas.openxmlformats.org/officeDocument/2006/relationships/hyperlink" Target="mailto:suryatheja008@gmail.com" TargetMode="External"/><Relationship Id="rId261" Type="http://schemas.openxmlformats.org/officeDocument/2006/relationships/hyperlink" Target="mailto:komatigunta.nandini@gmail.com" TargetMode="External"/><Relationship Id="rId14" Type="http://schemas.openxmlformats.org/officeDocument/2006/relationships/hyperlink" Target="mailto:100010nsb94@gmail.com" TargetMode="External"/><Relationship Id="rId35" Type="http://schemas.openxmlformats.org/officeDocument/2006/relationships/hyperlink" Target="mailto:harithahari826@gmail.com" TargetMode="External"/><Relationship Id="rId56" Type="http://schemas.openxmlformats.org/officeDocument/2006/relationships/hyperlink" Target="mailto:prasanjivijji@gmail.com" TargetMode="External"/><Relationship Id="rId77" Type="http://schemas.openxmlformats.org/officeDocument/2006/relationships/hyperlink" Target="mailto:sowmyreddy.medapati@gmail.com" TargetMode="External"/><Relationship Id="rId100" Type="http://schemas.openxmlformats.org/officeDocument/2006/relationships/hyperlink" Target="mailto:kiranmaiganta96@gmail.com" TargetMode="External"/><Relationship Id="rId8" Type="http://schemas.openxmlformats.org/officeDocument/2006/relationships/hyperlink" Target="mailto:mogadatindu@gmail.com" TargetMode="External"/><Relationship Id="rId98" Type="http://schemas.openxmlformats.org/officeDocument/2006/relationships/hyperlink" Target="mailto:anu222333@gmail.com" TargetMode="External"/><Relationship Id="rId121" Type="http://schemas.openxmlformats.org/officeDocument/2006/relationships/hyperlink" Target="mailto:harshini.cool1411@gmail.com" TargetMode="External"/><Relationship Id="rId142" Type="http://schemas.openxmlformats.org/officeDocument/2006/relationships/hyperlink" Target="mailto:udaykirannsp@gmail.com" TargetMode="External"/><Relationship Id="rId163" Type="http://schemas.openxmlformats.org/officeDocument/2006/relationships/hyperlink" Target="mailto:msdevi69@gmail.com" TargetMode="External"/><Relationship Id="rId184" Type="http://schemas.openxmlformats.org/officeDocument/2006/relationships/hyperlink" Target="mailto:drsoumya.kanithi@gmail.com" TargetMode="External"/><Relationship Id="rId219" Type="http://schemas.openxmlformats.org/officeDocument/2006/relationships/hyperlink" Target="mailto:radharani.k1993@gmail.com" TargetMode="External"/><Relationship Id="rId230" Type="http://schemas.openxmlformats.org/officeDocument/2006/relationships/hyperlink" Target="mailto:mounikakarameswarapu3@gmail.com" TargetMode="External"/><Relationship Id="rId251" Type="http://schemas.openxmlformats.org/officeDocument/2006/relationships/hyperlink" Target="mailto:drsurekha91@gmail.com" TargetMode="External"/><Relationship Id="rId25" Type="http://schemas.openxmlformats.org/officeDocument/2006/relationships/hyperlink" Target="mailto:kavyachukka96@gmail.com" TargetMode="External"/><Relationship Id="rId46" Type="http://schemas.openxmlformats.org/officeDocument/2006/relationships/hyperlink" Target="mailto:shahirchst73@gmail.com" TargetMode="External"/><Relationship Id="rId67" Type="http://schemas.openxmlformats.org/officeDocument/2006/relationships/hyperlink" Target="mailto:teenavictor12@gmail.com" TargetMode="External"/><Relationship Id="rId88" Type="http://schemas.openxmlformats.org/officeDocument/2006/relationships/hyperlink" Target="mailto:shreyavarma95755@gmail.com" TargetMode="External"/><Relationship Id="rId111" Type="http://schemas.openxmlformats.org/officeDocument/2006/relationships/hyperlink" Target="mailto:karrikiriti077@gmail.com" TargetMode="External"/><Relationship Id="rId132" Type="http://schemas.openxmlformats.org/officeDocument/2006/relationships/hyperlink" Target="mailto:narinasrka@gmail.com" TargetMode="External"/><Relationship Id="rId153" Type="http://schemas.openxmlformats.org/officeDocument/2006/relationships/hyperlink" Target="mailto:sruthikamal2409@gmail.com" TargetMode="External"/><Relationship Id="rId174" Type="http://schemas.openxmlformats.org/officeDocument/2006/relationships/hyperlink" Target="mailto:sairohith88@gmail.com" TargetMode="External"/><Relationship Id="rId195" Type="http://schemas.openxmlformats.org/officeDocument/2006/relationships/hyperlink" Target="mailto:pradeepdeva143@gmail.com" TargetMode="External"/><Relationship Id="rId209" Type="http://schemas.openxmlformats.org/officeDocument/2006/relationships/hyperlink" Target="mailto:gouthamgrandhi1@gmail.com" TargetMode="External"/><Relationship Id="rId220" Type="http://schemas.openxmlformats.org/officeDocument/2006/relationships/hyperlink" Target="mailto:venkatalakshmimathala.1989@gmail.com" TargetMode="External"/><Relationship Id="rId241" Type="http://schemas.openxmlformats.org/officeDocument/2006/relationships/hyperlink" Target="mailto:drkalyani57@gmail.com" TargetMode="External"/><Relationship Id="rId15" Type="http://schemas.openxmlformats.org/officeDocument/2006/relationships/hyperlink" Target="mailto:lekya99@gmail.com" TargetMode="External"/><Relationship Id="rId36" Type="http://schemas.openxmlformats.org/officeDocument/2006/relationships/hyperlink" Target="mailto:hemakoduri96@gmail.com" TargetMode="External"/><Relationship Id="rId57" Type="http://schemas.openxmlformats.org/officeDocument/2006/relationships/hyperlink" Target="mailto:rahimariam@gmail.com" TargetMode="External"/><Relationship Id="rId262" Type="http://schemas.openxmlformats.org/officeDocument/2006/relationships/hyperlink" Target="mailto:madhurisurya084@gmail.com" TargetMode="External"/><Relationship Id="rId78" Type="http://schemas.openxmlformats.org/officeDocument/2006/relationships/hyperlink" Target="mailto:jyothipravallikameka@gmail.com" TargetMode="External"/><Relationship Id="rId99" Type="http://schemas.openxmlformats.org/officeDocument/2006/relationships/hyperlink" Target="mailto:pranathi.sai2@gmail.com" TargetMode="External"/><Relationship Id="rId101" Type="http://schemas.openxmlformats.org/officeDocument/2006/relationships/hyperlink" Target="mailto:kalyan56488@gmail.com" TargetMode="External"/><Relationship Id="rId122" Type="http://schemas.openxmlformats.org/officeDocument/2006/relationships/hyperlink" Target="mailto:harshita.karimsetty@gmail.com" TargetMode="External"/><Relationship Id="rId143" Type="http://schemas.openxmlformats.org/officeDocument/2006/relationships/hyperlink" Target="mailto:brahmendranaik04@gmail.com" TargetMode="External"/><Relationship Id="rId164" Type="http://schemas.openxmlformats.org/officeDocument/2006/relationships/hyperlink" Target="mailto:vasavimajji1@gmail.com" TargetMode="External"/><Relationship Id="rId185" Type="http://schemas.openxmlformats.org/officeDocument/2006/relationships/hyperlink" Target="mailto:nidhi.neela@gmail.com" TargetMode="External"/><Relationship Id="rId9" Type="http://schemas.openxmlformats.org/officeDocument/2006/relationships/hyperlink" Target="mailto:kalyankumar.donkada@gmail.com" TargetMode="External"/><Relationship Id="rId210" Type="http://schemas.openxmlformats.org/officeDocument/2006/relationships/hyperlink" Target="mailto:rashmika712@gmail.com" TargetMode="External"/><Relationship Id="rId26" Type="http://schemas.openxmlformats.org/officeDocument/2006/relationships/hyperlink" Target="mailto:pallisbmanibala0@gmail.com" TargetMode="External"/><Relationship Id="rId231" Type="http://schemas.openxmlformats.org/officeDocument/2006/relationships/hyperlink" Target="mailto:tejalakshmi112@gmail.com" TargetMode="External"/><Relationship Id="rId252" Type="http://schemas.openxmlformats.org/officeDocument/2006/relationships/hyperlink" Target="mailto:drshamiliamar@gmail.com" TargetMode="External"/><Relationship Id="rId47" Type="http://schemas.openxmlformats.org/officeDocument/2006/relationships/hyperlink" Target="mailto:manapu96@gmail.com" TargetMode="External"/><Relationship Id="rId68" Type="http://schemas.openxmlformats.org/officeDocument/2006/relationships/hyperlink" Target="mailto:meghana.vadupu124@gmail.com" TargetMode="External"/><Relationship Id="rId89" Type="http://schemas.openxmlformats.org/officeDocument/2006/relationships/hyperlink" Target="mailto:yallapragadasrikar107@gmail.com" TargetMode="External"/><Relationship Id="rId112" Type="http://schemas.openxmlformats.org/officeDocument/2006/relationships/hyperlink" Target="mailto:lalithashivanya@gmail.com" TargetMode="External"/><Relationship Id="rId133" Type="http://schemas.openxmlformats.org/officeDocument/2006/relationships/hyperlink" Target="mailto:sanjanarayudu@gmail.com" TargetMode="External"/><Relationship Id="rId154" Type="http://schemas.openxmlformats.org/officeDocument/2006/relationships/hyperlink" Target="mailto:srikrishnateja7@gmail.com" TargetMode="External"/><Relationship Id="rId175" Type="http://schemas.openxmlformats.org/officeDocument/2006/relationships/hyperlink" Target="mailto:swathipasupuleti3@gmail.com" TargetMode="External"/><Relationship Id="rId196" Type="http://schemas.openxmlformats.org/officeDocument/2006/relationships/hyperlink" Target="mailto:mohammedirfan2816@gmail.com" TargetMode="External"/><Relationship Id="rId200" Type="http://schemas.openxmlformats.org/officeDocument/2006/relationships/hyperlink" Target="mailto:rajashekarrao299@gmail.com" TargetMode="External"/><Relationship Id="rId16" Type="http://schemas.openxmlformats.org/officeDocument/2006/relationships/hyperlink" Target="mailto:travallikachinta12@gmail.com" TargetMode="External"/><Relationship Id="rId221" Type="http://schemas.openxmlformats.org/officeDocument/2006/relationships/hyperlink" Target="mailto:bhavanaparimisetti@gmail.com" TargetMode="External"/><Relationship Id="rId242" Type="http://schemas.openxmlformats.org/officeDocument/2006/relationships/hyperlink" Target="mailto:msowmya787@gmail.com" TargetMode="External"/><Relationship Id="rId263" Type="http://schemas.openxmlformats.org/officeDocument/2006/relationships/hyperlink" Target="mailto:raghu.yalamarty@gmail.com" TargetMode="External"/><Relationship Id="rId37" Type="http://schemas.openxmlformats.org/officeDocument/2006/relationships/hyperlink" Target="mailto:korrapolugowthami4@gmail.com" TargetMode="External"/><Relationship Id="rId58" Type="http://schemas.openxmlformats.org/officeDocument/2006/relationships/hyperlink" Target="mailto:antej8742@gmail.com" TargetMode="External"/><Relationship Id="rId79" Type="http://schemas.openxmlformats.org/officeDocument/2006/relationships/hyperlink" Target="mailto:tharunrouny07@gmail.com" TargetMode="External"/><Relationship Id="rId102" Type="http://schemas.openxmlformats.org/officeDocument/2006/relationships/hyperlink" Target="mailto:saikasturi777@gmail.com" TargetMode="External"/><Relationship Id="rId123" Type="http://schemas.openxmlformats.org/officeDocument/2006/relationships/hyperlink" Target="mailto:naveenkumarprathipati077@gmail.com" TargetMode="External"/><Relationship Id="rId144" Type="http://schemas.openxmlformats.org/officeDocument/2006/relationships/hyperlink" Target="mailto:ratna8gummadi@gmail.com" TargetMode="External"/><Relationship Id="rId90" Type="http://schemas.openxmlformats.org/officeDocument/2006/relationships/hyperlink" Target="mailto:ysrs786@gmail.com" TargetMode="External"/><Relationship Id="rId165" Type="http://schemas.openxmlformats.org/officeDocument/2006/relationships/hyperlink" Target="mailto:pradusha09@gmail.com" TargetMode="External"/><Relationship Id="rId186" Type="http://schemas.openxmlformats.org/officeDocument/2006/relationships/hyperlink" Target="mailto:dr.leelapraveena7@gmail.com" TargetMode="External"/><Relationship Id="rId211" Type="http://schemas.openxmlformats.org/officeDocument/2006/relationships/hyperlink" Target="mailto:goutamnookala2k10@gmail.com" TargetMode="External"/><Relationship Id="rId232" Type="http://schemas.openxmlformats.org/officeDocument/2006/relationships/hyperlink" Target="mailto:kumarmaka@gmail.com" TargetMode="External"/><Relationship Id="rId253" Type="http://schemas.openxmlformats.org/officeDocument/2006/relationships/hyperlink" Target="mailto:yaminisahityasingupuram@gmail.com" TargetMode="External"/><Relationship Id="rId27" Type="http://schemas.openxmlformats.org/officeDocument/2006/relationships/hyperlink" Target="mailto:svsdevulapalli.edu@gmail.com" TargetMode="External"/><Relationship Id="rId48" Type="http://schemas.openxmlformats.org/officeDocument/2006/relationships/hyperlink" Target="mailto:navyamudunuri138@gmail.com" TargetMode="External"/><Relationship Id="rId69" Type="http://schemas.openxmlformats.org/officeDocument/2006/relationships/hyperlink" Target="mailto:sowmyareddy137@gmail.com" TargetMode="External"/><Relationship Id="rId113" Type="http://schemas.openxmlformats.org/officeDocument/2006/relationships/hyperlink" Target="mailto:hemanthnagarikanti@gmail.com" TargetMode="External"/><Relationship Id="rId134" Type="http://schemas.openxmlformats.org/officeDocument/2006/relationships/hyperlink" Target="mailto:harshinichowdary1213@gmail.com" TargetMode="External"/><Relationship Id="rId80" Type="http://schemas.openxmlformats.org/officeDocument/2006/relationships/hyperlink" Target="mailto:mohithamohi68@gmail.com" TargetMode="External"/><Relationship Id="rId155" Type="http://schemas.openxmlformats.org/officeDocument/2006/relationships/hyperlink" Target="mailto:sindhudutta1995@gmail.com" TargetMode="External"/><Relationship Id="rId176" Type="http://schemas.openxmlformats.org/officeDocument/2006/relationships/hyperlink" Target="mailto:sasi1494@gmail.com" TargetMode="External"/><Relationship Id="rId197" Type="http://schemas.openxmlformats.org/officeDocument/2006/relationships/hyperlink" Target="mailto:rishitriveedi@gmail.com" TargetMode="External"/><Relationship Id="rId201" Type="http://schemas.openxmlformats.org/officeDocument/2006/relationships/hyperlink" Target="mailto:ambika.sigadam@gmail.com" TargetMode="External"/><Relationship Id="rId222" Type="http://schemas.openxmlformats.org/officeDocument/2006/relationships/hyperlink" Target="mailto:mkommula93@gmail.com" TargetMode="External"/><Relationship Id="rId243" Type="http://schemas.openxmlformats.org/officeDocument/2006/relationships/hyperlink" Target="mailto:gadadasuswathi5@gmail.com" TargetMode="External"/><Relationship Id="rId264" Type="http://schemas.openxmlformats.org/officeDocument/2006/relationships/hyperlink" Target="mailto:meetyounis@gmail.com" TargetMode="External"/><Relationship Id="rId17" Type="http://schemas.openxmlformats.org/officeDocument/2006/relationships/hyperlink" Target="mailto:likithaavuthu360@gmail.com" TargetMode="External"/><Relationship Id="rId38" Type="http://schemas.openxmlformats.org/officeDocument/2006/relationships/hyperlink" Target="mailto:krishnachaitanyakota43@gmail.com" TargetMode="External"/><Relationship Id="rId59" Type="http://schemas.openxmlformats.org/officeDocument/2006/relationships/hyperlink" Target="mailto:vyshurudraraju@gmail.com" TargetMode="External"/><Relationship Id="rId103" Type="http://schemas.openxmlformats.org/officeDocument/2006/relationships/hyperlink" Target="mailto:swarna6161@gmail.com" TargetMode="External"/><Relationship Id="rId124" Type="http://schemas.openxmlformats.org/officeDocument/2006/relationships/hyperlink" Target="mailto:tejaswinipachipulusu@gmail.com" TargetMode="External"/><Relationship Id="rId70" Type="http://schemas.openxmlformats.org/officeDocument/2006/relationships/hyperlink" Target="mailto:manisharaov@gmail.com" TargetMode="External"/><Relationship Id="rId91" Type="http://schemas.openxmlformats.org/officeDocument/2006/relationships/hyperlink" Target="mailto:kusumasaitejaswini@gmail.com" TargetMode="External"/><Relationship Id="rId145" Type="http://schemas.openxmlformats.org/officeDocument/2006/relationships/hyperlink" Target="mailto:reshmafarheenhaque@gmail.com" TargetMode="External"/><Relationship Id="rId166" Type="http://schemas.openxmlformats.org/officeDocument/2006/relationships/hyperlink" Target="mailto:vijaygurram007@gmail.com" TargetMode="External"/><Relationship Id="rId187" Type="http://schemas.openxmlformats.org/officeDocument/2006/relationships/hyperlink" Target="mailto:anusha5190dr@gmail.com" TargetMode="External"/><Relationship Id="rId1" Type="http://schemas.openxmlformats.org/officeDocument/2006/relationships/hyperlink" Target="http://g.deepu2342gmail.com/" TargetMode="External"/><Relationship Id="rId212" Type="http://schemas.openxmlformats.org/officeDocument/2006/relationships/hyperlink" Target="mailto:ykpchennupalli@gmail.com" TargetMode="External"/><Relationship Id="rId233" Type="http://schemas.openxmlformats.org/officeDocument/2006/relationships/hyperlink" Target="mailto:bhanusri.bds@gmail.com" TargetMode="External"/><Relationship Id="rId254" Type="http://schemas.openxmlformats.org/officeDocument/2006/relationships/hyperlink" Target="mailto:Teja.cadbury@gmail.com" TargetMode="External"/><Relationship Id="rId28" Type="http://schemas.openxmlformats.org/officeDocument/2006/relationships/hyperlink" Target="mailto:durubesulak@gmail.com" TargetMode="External"/><Relationship Id="rId49" Type="http://schemas.openxmlformats.org/officeDocument/2006/relationships/hyperlink" Target="mailto:udaysagarmnv@gmail.com" TargetMode="External"/><Relationship Id="rId114" Type="http://schemas.openxmlformats.org/officeDocument/2006/relationships/hyperlink" Target="mailto:aishwarya120340@gmail.com" TargetMode="External"/><Relationship Id="rId60" Type="http://schemas.openxmlformats.org/officeDocument/2006/relationships/hyperlink" Target="mailto:deepakkumardeepu007@gmail.com" TargetMode="External"/><Relationship Id="rId81" Type="http://schemas.openxmlformats.org/officeDocument/2006/relationships/hyperlink" Target="mailto:suprithaperuri26@gmail.com" TargetMode="External"/><Relationship Id="rId135" Type="http://schemas.openxmlformats.org/officeDocument/2006/relationships/hyperlink" Target="mailto:gsrikanthmeka@gmail.com" TargetMode="External"/><Relationship Id="rId156" Type="http://schemas.openxmlformats.org/officeDocument/2006/relationships/hyperlink" Target="mailto:abduraheem1994jan@gmail.com" TargetMode="External"/><Relationship Id="rId177" Type="http://schemas.openxmlformats.org/officeDocument/2006/relationships/hyperlink" Target="mailto:ratnaaishwarya@gmail.com" TargetMode="External"/><Relationship Id="rId198" Type="http://schemas.openxmlformats.org/officeDocument/2006/relationships/hyperlink" Target="mailto:gsrikanth1647@gmail.com" TargetMode="External"/><Relationship Id="rId202" Type="http://schemas.openxmlformats.org/officeDocument/2006/relationships/hyperlink" Target="mailto:lakshmiindukuri111@gmail.com" TargetMode="External"/><Relationship Id="rId223" Type="http://schemas.openxmlformats.org/officeDocument/2006/relationships/hyperlink" Target="mailto:satyasairomala4@gmail.com" TargetMode="External"/><Relationship Id="rId244" Type="http://schemas.openxmlformats.org/officeDocument/2006/relationships/hyperlink" Target="mailto:anuavvaru20@gmail.com" TargetMode="External"/><Relationship Id="rId18" Type="http://schemas.openxmlformats.org/officeDocument/2006/relationships/hyperlink" Target="mailto:smhthbandaru@gmail.com" TargetMode="External"/><Relationship Id="rId39" Type="http://schemas.openxmlformats.org/officeDocument/2006/relationships/hyperlink" Target="mailto:saradapriyanka.majji999@gmail.com" TargetMode="External"/><Relationship Id="rId265" Type="http://schemas.openxmlformats.org/officeDocument/2006/relationships/hyperlink" Target="mailto:Dr.dentist4959@gmail.com" TargetMode="External"/><Relationship Id="rId50" Type="http://schemas.openxmlformats.org/officeDocument/2006/relationships/hyperlink" Target="mailto:harichowdary1996@gmail.com" TargetMode="External"/><Relationship Id="rId104" Type="http://schemas.openxmlformats.org/officeDocument/2006/relationships/hyperlink" Target="mailto:naveenathummapudi@gmail.com" TargetMode="External"/><Relationship Id="rId125" Type="http://schemas.openxmlformats.org/officeDocument/2006/relationships/hyperlink" Target="mailto:sowmyameleti@gmail.com" TargetMode="External"/><Relationship Id="rId146" Type="http://schemas.openxmlformats.org/officeDocument/2006/relationships/hyperlink" Target="mailto:vikasinichikkam@gmail.com" TargetMode="External"/><Relationship Id="rId167" Type="http://schemas.openxmlformats.org/officeDocument/2006/relationships/hyperlink" Target="mailto:nandakishore.kode@gmail.com" TargetMode="External"/><Relationship Id="rId188" Type="http://schemas.openxmlformats.org/officeDocument/2006/relationships/hyperlink" Target="mailto:pooja.melody@gmail.com" TargetMode="External"/><Relationship Id="rId71" Type="http://schemas.openxmlformats.org/officeDocument/2006/relationships/hyperlink" Target="mailto:lalitha.vankayalapati1996@gmail.com" TargetMode="External"/><Relationship Id="rId92" Type="http://schemas.openxmlformats.org/officeDocument/2006/relationships/hyperlink" Target="mailto:pinkypriyanka0410@gmail.com" TargetMode="External"/><Relationship Id="rId213" Type="http://schemas.openxmlformats.org/officeDocument/2006/relationships/hyperlink" Target="mailto:dvajrala1@gmail.com" TargetMode="External"/><Relationship Id="rId234" Type="http://schemas.openxmlformats.org/officeDocument/2006/relationships/hyperlink" Target="mailto:teja.hinata@gmail.com" TargetMode="External"/><Relationship Id="rId2" Type="http://schemas.openxmlformats.org/officeDocument/2006/relationships/hyperlink" Target="http://sricharithalagadapati2gmail.com/" TargetMode="External"/><Relationship Id="rId29" Type="http://schemas.openxmlformats.org/officeDocument/2006/relationships/hyperlink" Target="mailto:bhagis444@gmail.com" TargetMode="External"/><Relationship Id="rId255" Type="http://schemas.openxmlformats.org/officeDocument/2006/relationships/hyperlink" Target="mailto:Jeevankumarmds@gmail.com" TargetMode="External"/><Relationship Id="rId40" Type="http://schemas.openxmlformats.org/officeDocument/2006/relationships/hyperlink" Target="mailto:rajeswari241996@gmail.com" TargetMode="External"/><Relationship Id="rId115" Type="http://schemas.openxmlformats.org/officeDocument/2006/relationships/hyperlink" Target="mailto:khyathikhyathi09@gmail.com" TargetMode="External"/><Relationship Id="rId136" Type="http://schemas.openxmlformats.org/officeDocument/2006/relationships/hyperlink" Target="mailto:kandukuri.vijaya123@gmail.com" TargetMode="External"/><Relationship Id="rId157" Type="http://schemas.openxmlformats.org/officeDocument/2006/relationships/hyperlink" Target="mailto:srujana_daniella@gmail.com" TargetMode="External"/><Relationship Id="rId178" Type="http://schemas.openxmlformats.org/officeDocument/2006/relationships/hyperlink" Target="mailto:manasakurapati1@gmail.com" TargetMode="External"/><Relationship Id="rId61" Type="http://schemas.openxmlformats.org/officeDocument/2006/relationships/hyperlink" Target="mailto:dr.sowjanya16@gmail.com" TargetMode="External"/><Relationship Id="rId82" Type="http://schemas.openxmlformats.org/officeDocument/2006/relationships/hyperlink" Target="mailto:priya91221@gmail.com" TargetMode="External"/><Relationship Id="rId199" Type="http://schemas.openxmlformats.org/officeDocument/2006/relationships/hyperlink" Target="mailto:revathiandavarapu@gmail.com" TargetMode="External"/><Relationship Id="rId203" Type="http://schemas.openxmlformats.org/officeDocument/2006/relationships/hyperlink" Target="mailto:satyasudarshini@gmail.com" TargetMode="External"/><Relationship Id="rId19" Type="http://schemas.openxmlformats.org/officeDocument/2006/relationships/hyperlink" Target="mailto:reddynaveen826@gmail.com" TargetMode="External"/><Relationship Id="rId224" Type="http://schemas.openxmlformats.org/officeDocument/2006/relationships/hyperlink" Target="mailto:supraja.bondalapati@gmail.com" TargetMode="External"/><Relationship Id="rId245" Type="http://schemas.openxmlformats.org/officeDocument/2006/relationships/hyperlink" Target="mailto:dr.penugondasrinivas@gmail.com" TargetMode="External"/><Relationship Id="rId266" Type="http://schemas.openxmlformats.org/officeDocument/2006/relationships/hyperlink" Target="mailto:aishwarya.chakka@gmail.com" TargetMode="External"/><Relationship Id="rId30" Type="http://schemas.openxmlformats.org/officeDocument/2006/relationships/hyperlink" Target="mailto:jahnavi.jan6@gmail.com" TargetMode="External"/><Relationship Id="rId105" Type="http://schemas.openxmlformats.org/officeDocument/2006/relationships/hyperlink" Target="mailto:vvkrishna@gmail.com" TargetMode="External"/><Relationship Id="rId126" Type="http://schemas.openxmlformats.org/officeDocument/2006/relationships/hyperlink" Target="mailto:uma.medicherla@gmail.com" TargetMode="External"/><Relationship Id="rId147" Type="http://schemas.openxmlformats.org/officeDocument/2006/relationships/hyperlink" Target="mailto:chandana.vanimisetti9@ghmail.com" TargetMode="External"/><Relationship Id="rId168" Type="http://schemas.openxmlformats.org/officeDocument/2006/relationships/hyperlink" Target="mailto:vishalbds234@gmail.com" TargetMode="External"/><Relationship Id="rId51" Type="http://schemas.openxmlformats.org/officeDocument/2006/relationships/hyperlink" Target="mailto:amithasri1995@gmail.com" TargetMode="External"/><Relationship Id="rId72" Type="http://schemas.openxmlformats.org/officeDocument/2006/relationships/hyperlink" Target="mailto:abv.dream@gmail.com" TargetMode="External"/><Relationship Id="rId93" Type="http://schemas.openxmlformats.org/officeDocument/2006/relationships/hyperlink" Target="mailto:anuhyaaddepalli123@gmail.com" TargetMode="External"/><Relationship Id="rId189" Type="http://schemas.openxmlformats.org/officeDocument/2006/relationships/hyperlink" Target="mailto:anusha.bds12@gmail.com" TargetMode="External"/><Relationship Id="rId3" Type="http://schemas.openxmlformats.org/officeDocument/2006/relationships/hyperlink" Target="mailto:kgeethika97@gmail.com" TargetMode="External"/><Relationship Id="rId214" Type="http://schemas.openxmlformats.org/officeDocument/2006/relationships/hyperlink" Target="mailto:bhuvaneswari.paliki@gmail.com" TargetMode="External"/><Relationship Id="rId235" Type="http://schemas.openxmlformats.org/officeDocument/2006/relationships/hyperlink" Target="mailto:aneemmds@gmail.com" TargetMode="External"/><Relationship Id="rId256" Type="http://schemas.openxmlformats.org/officeDocument/2006/relationships/hyperlink" Target="mailto:Mounika.bds37@gmail.com" TargetMode="External"/><Relationship Id="rId116" Type="http://schemas.openxmlformats.org/officeDocument/2006/relationships/hyperlink" Target="mailto:saisreesaladi@gmail.com" TargetMode="External"/><Relationship Id="rId137" Type="http://schemas.openxmlformats.org/officeDocument/2006/relationships/hyperlink" Target="mailto:praviteja117@gmail.com" TargetMode="External"/><Relationship Id="rId158" Type="http://schemas.openxmlformats.org/officeDocument/2006/relationships/hyperlink" Target="mailto:prasanthi.m1993@gmail.com" TargetMode="External"/><Relationship Id="rId20" Type="http://schemas.openxmlformats.org/officeDocument/2006/relationships/hyperlink" Target="mailto:maheswaribheesetti@gmail.com" TargetMode="External"/><Relationship Id="rId41" Type="http://schemas.openxmlformats.org/officeDocument/2006/relationships/hyperlink" Target="mailto:sudeepthimohan7@gmail.com" TargetMode="External"/><Relationship Id="rId62" Type="http://schemas.openxmlformats.org/officeDocument/2006/relationships/hyperlink" Target="mailto:padmapriyasindhiri@gmail.com" TargetMode="External"/><Relationship Id="rId83" Type="http://schemas.openxmlformats.org/officeDocument/2006/relationships/hyperlink" Target="mailto:Rubeena.mahaboob@gmail.com" TargetMode="External"/><Relationship Id="rId179" Type="http://schemas.openxmlformats.org/officeDocument/2006/relationships/hyperlink" Target="mailto:sunilavengers@gmail.com" TargetMode="External"/><Relationship Id="rId190" Type="http://schemas.openxmlformats.org/officeDocument/2006/relationships/hyperlink" Target="mailto:kiranmalli2224@gmail.com" TargetMode="External"/><Relationship Id="rId204" Type="http://schemas.openxmlformats.org/officeDocument/2006/relationships/hyperlink" Target="mailto:navyadasi1992@gmail.com" TargetMode="External"/><Relationship Id="rId225" Type="http://schemas.openxmlformats.org/officeDocument/2006/relationships/hyperlink" Target="mailto:princeeloda@gmail.com" TargetMode="External"/><Relationship Id="rId246" Type="http://schemas.openxmlformats.org/officeDocument/2006/relationships/hyperlink" Target="mailto:vadladhi.mahalakshmi@gmail.com" TargetMode="External"/><Relationship Id="rId267" Type="http://schemas.openxmlformats.org/officeDocument/2006/relationships/hyperlink" Target="mailto:ashok.nagabathula1990@gmail.com" TargetMode="External"/><Relationship Id="rId106" Type="http://schemas.openxmlformats.org/officeDocument/2006/relationships/hyperlink" Target="mailto:sweetylullu5@gmail.com" TargetMode="External"/><Relationship Id="rId127" Type="http://schemas.openxmlformats.org/officeDocument/2006/relationships/hyperlink" Target="mailto:thanusha199711@gmail.com" TargetMode="External"/><Relationship Id="rId10" Type="http://schemas.openxmlformats.org/officeDocument/2006/relationships/hyperlink" Target="mailto:munni4343@gmail.com" TargetMode="External"/><Relationship Id="rId31" Type="http://schemas.openxmlformats.org/officeDocument/2006/relationships/hyperlink" Target="mailto:meghanavarma2577@gmail.com" TargetMode="External"/><Relationship Id="rId52" Type="http://schemas.openxmlformats.org/officeDocument/2006/relationships/hyperlink" Target="mailto:unishaperumalla@gmail.com" TargetMode="External"/><Relationship Id="rId73" Type="http://schemas.openxmlformats.org/officeDocument/2006/relationships/hyperlink" Target="mailto:nikhitha.ch9@gmail.com" TargetMode="External"/><Relationship Id="rId94" Type="http://schemas.openxmlformats.org/officeDocument/2006/relationships/hyperlink" Target="mailto:madhurialluri393@gmail.com" TargetMode="External"/><Relationship Id="rId148" Type="http://schemas.openxmlformats.org/officeDocument/2006/relationships/hyperlink" Target="mailto:katurivarshita36@gmail.com" TargetMode="External"/><Relationship Id="rId169" Type="http://schemas.openxmlformats.org/officeDocument/2006/relationships/hyperlink" Target="mailto:krvarma3@gmail.com" TargetMode="External"/><Relationship Id="rId4" Type="http://schemas.openxmlformats.org/officeDocument/2006/relationships/hyperlink" Target="mailto:kotrashivani@gmail.com" TargetMode="External"/><Relationship Id="rId180" Type="http://schemas.openxmlformats.org/officeDocument/2006/relationships/hyperlink" Target="mailto:pnmmohan947@gmail.com" TargetMode="External"/><Relationship Id="rId215" Type="http://schemas.openxmlformats.org/officeDocument/2006/relationships/hyperlink" Target="mailto:chetantanna@gmail.com" TargetMode="External"/><Relationship Id="rId236" Type="http://schemas.openxmlformats.org/officeDocument/2006/relationships/hyperlink" Target="mailto:swapnika.alluri13@gmail.com" TargetMode="External"/><Relationship Id="rId257" Type="http://schemas.openxmlformats.org/officeDocument/2006/relationships/hyperlink" Target="mailto:rajeshmdsortho@gmail.com" TargetMode="External"/><Relationship Id="rId42" Type="http://schemas.openxmlformats.org/officeDocument/2006/relationships/hyperlink" Target="mailto:dharanimarri@gmail.com" TargetMode="External"/><Relationship Id="rId84" Type="http://schemas.openxmlformats.org/officeDocument/2006/relationships/hyperlink" Target="mailto:Veena.Vchinnu.V7@gmail.com" TargetMode="External"/><Relationship Id="rId138" Type="http://schemas.openxmlformats.org/officeDocument/2006/relationships/hyperlink" Target="mailto:goginenigowtam96@gmail.com" TargetMode="External"/><Relationship Id="rId191" Type="http://schemas.openxmlformats.org/officeDocument/2006/relationships/hyperlink" Target="mailto:pujithapujj@gmail.com" TargetMode="External"/><Relationship Id="rId205" Type="http://schemas.openxmlformats.org/officeDocument/2006/relationships/hyperlink" Target="mailto:suvarnalakshmi.madamala@gmail.com" TargetMode="External"/><Relationship Id="rId247" Type="http://schemas.openxmlformats.org/officeDocument/2006/relationships/hyperlink" Target="mailto:doctorkumari1989@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hyperlink" Target="http://www.journalrepository.org/" TargetMode="External"/><Relationship Id="rId1" Type="http://schemas.openxmlformats.org/officeDocument/2006/relationships/hyperlink" Target="http://valsalan.e.tutor.pk/" TargetMode="Externa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vdc.edu.in/Collabrations" TargetMode="External"/><Relationship Id="rId1" Type="http://schemas.openxmlformats.org/officeDocument/2006/relationships/hyperlink" Target="http://vdc.edu.in/Collabrations"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vdc.edu.in/Collabrations" TargetMode="External"/><Relationship Id="rId1" Type="http://schemas.openxmlformats.org/officeDocument/2006/relationships/hyperlink" Target="http://vdc.edu.in/Collabrations" TargetMode="Externa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8.xml.rels><?xml version="1.0" encoding="UTF-8" standalone="yes"?>
<Relationships xmlns="http://schemas.openxmlformats.org/package/2006/relationships"><Relationship Id="rId1" Type="http://schemas.openxmlformats.org/officeDocument/2006/relationships/hyperlink" Target="http://www.ntruhslibrary.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vdc.edu.in/images/NAAC/A-A-Criterion-4.pdf" TargetMode="External"/><Relationship Id="rId1" Type="http://schemas.openxmlformats.org/officeDocument/2006/relationships/hyperlink" Target="http://vdc.edu.in/images/NAAC/A-A-Criterion-4.pdf"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3.xml.rels><?xml version="1.0" encoding="UTF-8" standalone="yes"?>
<Relationships xmlns="http://schemas.openxmlformats.org/package/2006/relationships"><Relationship Id="rId3" Type="http://schemas.openxmlformats.org/officeDocument/2006/relationships/hyperlink" Target="http://vdc.edu.in/images/NAAC/A-A-Criterion-6.pdf" TargetMode="External"/><Relationship Id="rId2" Type="http://schemas.openxmlformats.org/officeDocument/2006/relationships/hyperlink" Target="http://vdc.edu.in/images/NAAC/A-A-Criterion-6.pdf" TargetMode="External"/><Relationship Id="rId1" Type="http://schemas.openxmlformats.org/officeDocument/2006/relationships/hyperlink" Target="http://vdc.edu.in/images/NAAC/A-A-Criterion-6.pdf" TargetMode="External"/><Relationship Id="rId5" Type="http://schemas.openxmlformats.org/officeDocument/2006/relationships/hyperlink" Target="http://vdc.edu.in/images/NAAC/A-A-Criterion-6.pdf" TargetMode="External"/><Relationship Id="rId4" Type="http://schemas.openxmlformats.org/officeDocument/2006/relationships/hyperlink" Target="http://vdc.edu.in/images/NAAC/A-A-Criterion-6.pdf" TargetMode="External"/></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282"/>
  <sheetViews>
    <sheetView tabSelected="1" topLeftCell="A241" zoomScale="70" zoomScaleNormal="70" workbookViewId="0">
      <selection activeCell="P243" sqref="P243"/>
    </sheetView>
  </sheetViews>
  <sheetFormatPr defaultRowHeight="15.75"/>
  <cols>
    <col min="1" max="1" width="16" style="125" bestFit="1" customWidth="1"/>
    <col min="2" max="11" width="9.140625" style="125"/>
    <col min="12" max="12" width="26.5703125" style="125" customWidth="1"/>
    <col min="13" max="13" width="25" style="96" customWidth="1"/>
    <col min="14" max="14" width="13.28515625" style="125" customWidth="1"/>
    <col min="15" max="15" width="11" style="125" customWidth="1"/>
    <col min="16" max="16" width="10.7109375" style="125" customWidth="1"/>
    <col min="17" max="17" width="10.85546875" style="125" customWidth="1"/>
    <col min="18" max="18" width="11" style="125" customWidth="1"/>
    <col min="19" max="19" width="9.140625" style="125"/>
    <col min="20" max="20" width="21.7109375" style="125" customWidth="1"/>
    <col min="21" max="16384" width="9.140625" style="125"/>
  </cols>
  <sheetData>
    <row r="2" spans="1:20" ht="31.5">
      <c r="A2" s="126" t="s">
        <v>436</v>
      </c>
      <c r="B2" s="516" t="s">
        <v>580</v>
      </c>
      <c r="C2" s="516"/>
      <c r="D2" s="516"/>
      <c r="E2" s="516"/>
      <c r="F2" s="516"/>
      <c r="G2" s="516"/>
      <c r="H2" s="516"/>
      <c r="I2" s="516"/>
      <c r="J2" s="516"/>
      <c r="K2" s="516"/>
      <c r="L2" s="516"/>
      <c r="M2" s="509" t="s">
        <v>437</v>
      </c>
      <c r="N2" s="509"/>
      <c r="O2" s="509"/>
      <c r="P2" s="509"/>
      <c r="Q2" s="509"/>
      <c r="R2" s="509"/>
      <c r="S2" s="127"/>
      <c r="T2" s="128" t="s">
        <v>531</v>
      </c>
    </row>
    <row r="4" spans="1:20" s="127" customFormat="1">
      <c r="A4" s="502" t="s">
        <v>524</v>
      </c>
      <c r="B4" s="502"/>
      <c r="C4" s="502"/>
      <c r="D4" s="502"/>
      <c r="E4" s="502"/>
      <c r="F4" s="502"/>
      <c r="G4" s="502"/>
      <c r="H4" s="502"/>
      <c r="I4" s="502"/>
      <c r="J4" s="502"/>
      <c r="K4" s="502"/>
      <c r="L4" s="502"/>
    </row>
    <row r="5" spans="1:20" ht="18.75" customHeight="1">
      <c r="A5" s="504" t="s">
        <v>525</v>
      </c>
      <c r="B5" s="504"/>
      <c r="C5" s="504"/>
      <c r="D5" s="504"/>
      <c r="E5" s="504"/>
      <c r="F5" s="504"/>
      <c r="G5" s="504"/>
      <c r="H5" s="504"/>
      <c r="I5" s="504"/>
      <c r="J5" s="504"/>
      <c r="K5" s="504"/>
      <c r="L5" s="504"/>
    </row>
    <row r="6" spans="1:20" ht="43.5" customHeight="1">
      <c r="A6" s="107" t="s">
        <v>438</v>
      </c>
      <c r="B6" s="510" t="s">
        <v>581</v>
      </c>
      <c r="C6" s="511"/>
      <c r="D6" s="511"/>
      <c r="E6" s="511"/>
      <c r="F6" s="511"/>
      <c r="G6" s="511"/>
      <c r="H6" s="511"/>
      <c r="I6" s="511"/>
      <c r="J6" s="511"/>
      <c r="K6" s="511"/>
      <c r="L6" s="511"/>
      <c r="N6" s="129"/>
    </row>
    <row r="7" spans="1:20" ht="32.25" customHeight="1">
      <c r="B7" s="512" t="s">
        <v>532</v>
      </c>
      <c r="C7" s="512"/>
      <c r="D7" s="512"/>
      <c r="E7" s="512"/>
      <c r="F7" s="512"/>
      <c r="G7" s="512"/>
      <c r="H7" s="512"/>
      <c r="I7" s="512"/>
      <c r="J7" s="512"/>
      <c r="K7" s="512"/>
      <c r="L7" s="512"/>
      <c r="N7" s="304">
        <v>4.3999999999999997E-2</v>
      </c>
      <c r="T7" s="131"/>
    </row>
    <row r="8" spans="1:20" ht="18.75" customHeight="1">
      <c r="A8" s="504" t="s">
        <v>526</v>
      </c>
      <c r="B8" s="504"/>
      <c r="C8" s="504"/>
      <c r="D8" s="504"/>
      <c r="E8" s="504"/>
      <c r="F8" s="504"/>
      <c r="G8" s="504"/>
      <c r="H8" s="504"/>
      <c r="I8" s="504"/>
      <c r="J8" s="504"/>
      <c r="K8" s="504"/>
      <c r="L8" s="504"/>
    </row>
    <row r="9" spans="1:20" ht="33.75" customHeight="1">
      <c r="A9" s="107" t="s">
        <v>439</v>
      </c>
      <c r="B9" s="503" t="s">
        <v>582</v>
      </c>
      <c r="C9" s="503"/>
      <c r="D9" s="503"/>
      <c r="E9" s="503"/>
      <c r="F9" s="503"/>
      <c r="G9" s="503"/>
      <c r="H9" s="503"/>
      <c r="I9" s="503"/>
      <c r="J9" s="503"/>
      <c r="K9" s="503"/>
      <c r="L9" s="503"/>
    </row>
    <row r="10" spans="1:20" ht="33.75" customHeight="1">
      <c r="B10" s="495" t="s">
        <v>533</v>
      </c>
      <c r="C10" s="495"/>
      <c r="D10" s="495"/>
      <c r="E10" s="495"/>
      <c r="F10" s="495"/>
      <c r="G10" s="495"/>
      <c r="H10" s="495"/>
      <c r="I10" s="495"/>
      <c r="J10" s="495"/>
      <c r="K10" s="495"/>
      <c r="L10" s="495"/>
      <c r="N10" s="305">
        <v>0.81</v>
      </c>
      <c r="O10" s="132"/>
      <c r="P10" s="132"/>
      <c r="Q10" s="132"/>
      <c r="R10" s="132"/>
      <c r="T10" s="333" t="s">
        <v>2092</v>
      </c>
    </row>
    <row r="11" spans="1:20" ht="15" customHeight="1">
      <c r="B11" s="102"/>
      <c r="C11" s="102"/>
      <c r="D11" s="102"/>
      <c r="E11" s="102"/>
      <c r="F11" s="102"/>
      <c r="G11" s="102"/>
      <c r="H11" s="102"/>
      <c r="I11" s="102"/>
      <c r="J11" s="102"/>
      <c r="K11" s="102"/>
      <c r="L11" s="102"/>
      <c r="M11" s="163"/>
      <c r="N11" s="102"/>
      <c r="O11" s="102"/>
      <c r="P11" s="102"/>
      <c r="Q11" s="102"/>
      <c r="R11" s="102"/>
    </row>
    <row r="12" spans="1:20" ht="33.75" customHeight="1">
      <c r="A12" s="107" t="s">
        <v>440</v>
      </c>
      <c r="B12" s="503" t="s">
        <v>583</v>
      </c>
      <c r="C12" s="503"/>
      <c r="D12" s="503"/>
      <c r="E12" s="503"/>
      <c r="F12" s="503"/>
      <c r="G12" s="503"/>
      <c r="H12" s="503"/>
      <c r="I12" s="503"/>
      <c r="J12" s="503"/>
      <c r="K12" s="503"/>
      <c r="L12" s="503"/>
      <c r="M12" s="123" t="s">
        <v>2</v>
      </c>
      <c r="N12" s="133" t="s">
        <v>443</v>
      </c>
      <c r="O12" s="133" t="s">
        <v>444</v>
      </c>
      <c r="P12" s="133" t="s">
        <v>445</v>
      </c>
      <c r="Q12" s="133" t="s">
        <v>446</v>
      </c>
      <c r="R12" s="133" t="s">
        <v>447</v>
      </c>
    </row>
    <row r="13" spans="1:20" ht="71.25" customHeight="1">
      <c r="B13" s="505" t="s">
        <v>534</v>
      </c>
      <c r="C13" s="505"/>
      <c r="D13" s="505"/>
      <c r="E13" s="505"/>
      <c r="F13" s="505"/>
      <c r="G13" s="505"/>
      <c r="H13" s="505"/>
      <c r="I13" s="505"/>
      <c r="J13" s="505"/>
      <c r="K13" s="505"/>
      <c r="L13" s="505"/>
      <c r="M13" s="121" t="s">
        <v>593</v>
      </c>
      <c r="N13" s="303" t="s">
        <v>2021</v>
      </c>
      <c r="O13" s="303" t="s">
        <v>2021</v>
      </c>
      <c r="P13" s="303" t="s">
        <v>2021</v>
      </c>
      <c r="Q13" s="303" t="s">
        <v>2021</v>
      </c>
      <c r="R13" s="303" t="s">
        <v>2021</v>
      </c>
      <c r="T13" s="333" t="s">
        <v>3895</v>
      </c>
    </row>
    <row r="14" spans="1:20" ht="18" customHeight="1">
      <c r="A14" s="504" t="s">
        <v>690</v>
      </c>
      <c r="B14" s="504"/>
      <c r="C14" s="504"/>
      <c r="D14" s="504"/>
      <c r="E14" s="504"/>
      <c r="F14" s="504"/>
      <c r="G14" s="504"/>
      <c r="H14" s="504"/>
      <c r="I14" s="504"/>
      <c r="J14" s="504"/>
      <c r="K14" s="504"/>
      <c r="L14" s="504"/>
      <c r="N14" s="134"/>
      <c r="O14" s="134"/>
      <c r="P14" s="134"/>
      <c r="Q14" s="134"/>
      <c r="R14" s="134"/>
    </row>
    <row r="15" spans="1:20" ht="21" customHeight="1">
      <c r="A15" s="107" t="s">
        <v>441</v>
      </c>
      <c r="B15" s="515" t="s">
        <v>691</v>
      </c>
      <c r="C15" s="501"/>
      <c r="D15" s="501"/>
      <c r="E15" s="501"/>
      <c r="F15" s="501"/>
      <c r="G15" s="501"/>
      <c r="H15" s="501"/>
      <c r="I15" s="501"/>
      <c r="J15" s="501"/>
      <c r="K15" s="501"/>
      <c r="L15" s="501"/>
    </row>
    <row r="16" spans="1:20" ht="20.25" customHeight="1">
      <c r="B16" s="495" t="s">
        <v>535</v>
      </c>
      <c r="C16" s="495"/>
      <c r="D16" s="495"/>
      <c r="E16" s="495"/>
      <c r="F16" s="495"/>
      <c r="G16" s="495"/>
      <c r="H16" s="495"/>
      <c r="I16" s="495"/>
      <c r="J16" s="495"/>
      <c r="K16" s="495"/>
      <c r="L16" s="495"/>
      <c r="N16" s="303">
        <v>23</v>
      </c>
      <c r="T16" s="131"/>
    </row>
    <row r="18" spans="1:20">
      <c r="A18" s="107" t="s">
        <v>442</v>
      </c>
      <c r="B18" s="503" t="s">
        <v>584</v>
      </c>
      <c r="C18" s="503"/>
      <c r="D18" s="503"/>
      <c r="E18" s="503"/>
      <c r="F18" s="503"/>
      <c r="G18" s="503"/>
      <c r="H18" s="503"/>
      <c r="I18" s="503"/>
      <c r="J18" s="503"/>
      <c r="K18" s="503"/>
      <c r="L18" s="503"/>
      <c r="M18" s="123" t="s">
        <v>2</v>
      </c>
      <c r="N18" s="133" t="s">
        <v>443</v>
      </c>
      <c r="O18" s="133" t="s">
        <v>444</v>
      </c>
      <c r="P18" s="133" t="s">
        <v>445</v>
      </c>
      <c r="Q18" s="133" t="s">
        <v>446</v>
      </c>
      <c r="R18" s="133" t="s">
        <v>447</v>
      </c>
    </row>
    <row r="19" spans="1:20" ht="50.25" customHeight="1">
      <c r="B19" s="474" t="s">
        <v>585</v>
      </c>
      <c r="C19" s="474"/>
      <c r="D19" s="474"/>
      <c r="E19" s="474"/>
      <c r="F19" s="474"/>
      <c r="G19" s="474"/>
      <c r="H19" s="474"/>
      <c r="I19" s="474"/>
      <c r="J19" s="474"/>
      <c r="K19" s="474"/>
      <c r="L19" s="494"/>
      <c r="M19" s="121" t="s">
        <v>592</v>
      </c>
      <c r="N19" s="303">
        <v>796</v>
      </c>
      <c r="O19" s="303">
        <v>422</v>
      </c>
      <c r="P19" s="303">
        <v>211</v>
      </c>
      <c r="Q19" s="303">
        <v>18</v>
      </c>
      <c r="R19" s="303">
        <v>84</v>
      </c>
      <c r="T19" s="333"/>
    </row>
    <row r="21" spans="1:20" ht="45" customHeight="1">
      <c r="A21" s="107" t="s">
        <v>527</v>
      </c>
      <c r="B21" s="506" t="s">
        <v>586</v>
      </c>
      <c r="C21" s="506"/>
      <c r="D21" s="506"/>
      <c r="E21" s="506"/>
      <c r="F21" s="506"/>
      <c r="G21" s="506"/>
      <c r="H21" s="506"/>
      <c r="I21" s="506"/>
      <c r="J21" s="506"/>
      <c r="K21" s="506"/>
      <c r="L21" s="506"/>
      <c r="N21" s="125" t="s">
        <v>443</v>
      </c>
    </row>
    <row r="22" spans="1:20" ht="30.75" customHeight="1">
      <c r="B22" s="505" t="s">
        <v>528</v>
      </c>
      <c r="C22" s="505"/>
      <c r="D22" s="505"/>
      <c r="E22" s="505"/>
      <c r="F22" s="505"/>
      <c r="G22" s="505"/>
      <c r="H22" s="505"/>
      <c r="I22" s="505"/>
      <c r="J22" s="505"/>
      <c r="K22" s="505"/>
      <c r="L22" s="505"/>
      <c r="N22" s="304">
        <v>0.46700000000000003</v>
      </c>
      <c r="O22" s="132"/>
      <c r="P22" s="132"/>
      <c r="Q22" s="132"/>
      <c r="R22" s="132"/>
      <c r="T22" s="333" t="s">
        <v>2093</v>
      </c>
    </row>
    <row r="23" spans="1:20" ht="18.75" customHeight="1">
      <c r="A23" s="504" t="s">
        <v>587</v>
      </c>
      <c r="B23" s="504"/>
      <c r="C23" s="504"/>
      <c r="D23" s="504"/>
      <c r="E23" s="504"/>
      <c r="F23" s="504"/>
      <c r="G23" s="504"/>
      <c r="H23" s="504"/>
      <c r="I23" s="504"/>
      <c r="J23" s="504"/>
      <c r="K23" s="504"/>
      <c r="L23" s="504"/>
    </row>
    <row r="24" spans="1:20" ht="64.5" customHeight="1">
      <c r="A24" s="107" t="s">
        <v>448</v>
      </c>
      <c r="B24" s="475" t="s">
        <v>728</v>
      </c>
      <c r="C24" s="475"/>
      <c r="D24" s="475"/>
      <c r="E24" s="475"/>
      <c r="F24" s="475"/>
      <c r="G24" s="475"/>
      <c r="H24" s="475"/>
      <c r="I24" s="475"/>
      <c r="J24" s="475"/>
      <c r="K24" s="475"/>
      <c r="L24" s="475"/>
      <c r="N24" s="303" t="s">
        <v>2021</v>
      </c>
      <c r="T24" s="333" t="s">
        <v>2094</v>
      </c>
    </row>
    <row r="25" spans="1:20" ht="15.75" customHeight="1">
      <c r="B25" s="104"/>
    </row>
    <row r="26" spans="1:20" ht="81.75" customHeight="1">
      <c r="A26" s="107" t="s">
        <v>449</v>
      </c>
      <c r="B26" s="475" t="s">
        <v>729</v>
      </c>
      <c r="C26" s="475"/>
      <c r="D26" s="475"/>
      <c r="E26" s="475"/>
      <c r="F26" s="475"/>
      <c r="G26" s="475"/>
      <c r="H26" s="475"/>
      <c r="I26" s="475"/>
      <c r="J26" s="475"/>
      <c r="K26" s="475"/>
      <c r="L26" s="475"/>
      <c r="N26" s="303" t="s">
        <v>2021</v>
      </c>
      <c r="T26" s="333" t="s">
        <v>2094</v>
      </c>
    </row>
    <row r="27" spans="1:20" ht="15.75" customHeight="1">
      <c r="B27" s="105"/>
    </row>
    <row r="28" spans="1:20" ht="37.5" customHeight="1">
      <c r="A28" s="513" t="s">
        <v>529</v>
      </c>
      <c r="B28" s="513"/>
      <c r="C28" s="513"/>
      <c r="D28" s="513"/>
      <c r="E28" s="513"/>
      <c r="F28" s="513"/>
      <c r="G28" s="513"/>
      <c r="H28" s="513"/>
      <c r="I28" s="513"/>
      <c r="J28" s="513"/>
      <c r="K28" s="513"/>
      <c r="L28" s="513"/>
      <c r="M28" s="513"/>
      <c r="N28" s="513"/>
    </row>
    <row r="29" spans="1:20" ht="15.75" customHeight="1">
      <c r="B29" s="105"/>
    </row>
    <row r="30" spans="1:20" ht="15.75" customHeight="1">
      <c r="A30" s="504" t="s">
        <v>530</v>
      </c>
      <c r="B30" s="504"/>
      <c r="C30" s="504"/>
      <c r="D30" s="504"/>
      <c r="E30" s="504"/>
      <c r="F30" s="504"/>
      <c r="G30" s="504"/>
      <c r="H30" s="504"/>
      <c r="I30" s="504"/>
      <c r="J30" s="504"/>
      <c r="K30" s="504"/>
      <c r="L30" s="504"/>
    </row>
    <row r="31" spans="1:20" ht="30.75" customHeight="1">
      <c r="A31" s="135" t="s">
        <v>450</v>
      </c>
      <c r="B31" s="517" t="s">
        <v>744</v>
      </c>
      <c r="C31" s="514"/>
      <c r="D31" s="514"/>
      <c r="E31" s="514"/>
      <c r="F31" s="514"/>
      <c r="G31" s="514"/>
      <c r="H31" s="514"/>
      <c r="I31" s="514"/>
      <c r="J31" s="514"/>
      <c r="K31" s="514"/>
      <c r="L31" s="514"/>
      <c r="M31" s="124" t="s">
        <v>2</v>
      </c>
      <c r="N31" s="133" t="s">
        <v>443</v>
      </c>
      <c r="O31" s="133" t="s">
        <v>444</v>
      </c>
      <c r="P31" s="133" t="s">
        <v>445</v>
      </c>
      <c r="Q31" s="133" t="s">
        <v>446</v>
      </c>
      <c r="R31" s="133" t="s">
        <v>447</v>
      </c>
    </row>
    <row r="32" spans="1:20" ht="76.5" customHeight="1">
      <c r="B32" s="518" t="s">
        <v>745</v>
      </c>
      <c r="C32" s="518"/>
      <c r="D32" s="518"/>
      <c r="E32" s="518"/>
      <c r="F32" s="518"/>
      <c r="G32" s="518"/>
      <c r="H32" s="518"/>
      <c r="I32" s="518"/>
      <c r="J32" s="518"/>
      <c r="K32" s="518"/>
      <c r="L32" s="518"/>
      <c r="M32" s="121" t="s">
        <v>594</v>
      </c>
      <c r="N32" s="303">
        <v>44</v>
      </c>
      <c r="O32" s="303">
        <v>43</v>
      </c>
      <c r="P32" s="303">
        <v>38</v>
      </c>
      <c r="Q32" s="303">
        <v>41</v>
      </c>
      <c r="R32" s="303">
        <v>38</v>
      </c>
      <c r="T32" s="131"/>
    </row>
    <row r="33" spans="1:23" ht="58.5" customHeight="1">
      <c r="B33" s="514" t="s">
        <v>588</v>
      </c>
      <c r="C33" s="514"/>
      <c r="D33" s="514"/>
      <c r="E33" s="514"/>
      <c r="F33" s="514"/>
      <c r="G33" s="514"/>
      <c r="H33" s="514"/>
      <c r="I33" s="514"/>
      <c r="J33" s="514"/>
      <c r="K33" s="514"/>
      <c r="L33" s="514"/>
      <c r="M33" s="122" t="s">
        <v>595</v>
      </c>
      <c r="N33" s="303">
        <v>35</v>
      </c>
      <c r="O33" s="303">
        <v>36</v>
      </c>
      <c r="P33" s="303">
        <v>35</v>
      </c>
      <c r="Q33" s="303">
        <v>36</v>
      </c>
      <c r="R33" s="303">
        <v>34</v>
      </c>
    </row>
    <row r="34" spans="1:23" ht="37.5" customHeight="1">
      <c r="B34" s="505" t="s">
        <v>589</v>
      </c>
      <c r="C34" s="506"/>
      <c r="D34" s="506"/>
      <c r="E34" s="506"/>
      <c r="F34" s="506"/>
      <c r="G34" s="506"/>
      <c r="H34" s="506"/>
      <c r="I34" s="506"/>
      <c r="J34" s="506"/>
      <c r="K34" s="506"/>
      <c r="L34" s="506"/>
      <c r="N34" s="132"/>
      <c r="O34" s="132"/>
      <c r="P34" s="132"/>
      <c r="Q34" s="132"/>
      <c r="R34" s="132"/>
      <c r="T34" s="131"/>
    </row>
    <row r="35" spans="1:23" ht="15.75" customHeight="1">
      <c r="B35" s="96"/>
    </row>
    <row r="36" spans="1:23" ht="19.5" customHeight="1">
      <c r="A36" s="136" t="s">
        <v>451</v>
      </c>
      <c r="B36" s="475" t="s">
        <v>591</v>
      </c>
      <c r="C36" s="487"/>
      <c r="D36" s="487"/>
      <c r="E36" s="487"/>
      <c r="F36" s="487"/>
      <c r="G36" s="487"/>
      <c r="H36" s="487"/>
      <c r="I36" s="487"/>
      <c r="J36" s="487"/>
      <c r="K36" s="487"/>
      <c r="L36" s="487"/>
      <c r="M36" s="124" t="s">
        <v>2</v>
      </c>
      <c r="N36" s="133" t="s">
        <v>443</v>
      </c>
      <c r="O36" s="133" t="s">
        <v>444</v>
      </c>
      <c r="P36" s="133" t="s">
        <v>445</v>
      </c>
      <c r="Q36" s="133" t="s">
        <v>446</v>
      </c>
      <c r="R36" s="133" t="s">
        <v>447</v>
      </c>
    </row>
    <row r="37" spans="1:23" ht="65.25" customHeight="1">
      <c r="A37" s="136"/>
      <c r="B37" s="474" t="s">
        <v>590</v>
      </c>
      <c r="C37" s="474"/>
      <c r="D37" s="474"/>
      <c r="E37" s="474"/>
      <c r="F37" s="474"/>
      <c r="G37" s="474"/>
      <c r="H37" s="474"/>
      <c r="I37" s="474"/>
      <c r="J37" s="474"/>
      <c r="K37" s="474"/>
      <c r="L37" s="494"/>
      <c r="M37" s="121" t="s">
        <v>597</v>
      </c>
      <c r="N37" s="303">
        <v>133</v>
      </c>
      <c r="O37" s="303">
        <v>139</v>
      </c>
      <c r="P37" s="303">
        <v>141</v>
      </c>
      <c r="Q37" s="303">
        <v>141</v>
      </c>
      <c r="R37" s="303">
        <v>141</v>
      </c>
    </row>
    <row r="38" spans="1:23" ht="34.5" customHeight="1">
      <c r="A38" s="136"/>
      <c r="B38" s="118"/>
      <c r="C38" s="118"/>
      <c r="D38" s="118"/>
      <c r="E38" s="118"/>
      <c r="F38" s="118"/>
      <c r="G38" s="118"/>
      <c r="H38" s="118"/>
      <c r="I38" s="118"/>
      <c r="J38" s="118"/>
      <c r="K38" s="118"/>
      <c r="L38" s="118"/>
      <c r="M38" s="124" t="s">
        <v>596</v>
      </c>
      <c r="N38" s="303">
        <v>141</v>
      </c>
      <c r="O38" s="303">
        <v>141</v>
      </c>
      <c r="P38" s="303">
        <v>141</v>
      </c>
      <c r="Q38" s="303">
        <v>141</v>
      </c>
      <c r="R38" s="303">
        <v>141</v>
      </c>
      <c r="V38" s="395"/>
      <c r="W38" s="395"/>
    </row>
    <row r="39" spans="1:23" ht="34.5" customHeight="1">
      <c r="A39" s="136"/>
      <c r="B39" s="118"/>
      <c r="C39" s="118"/>
      <c r="D39" s="118"/>
      <c r="E39" s="118"/>
      <c r="F39" s="118"/>
      <c r="G39" s="118"/>
      <c r="H39" s="118"/>
      <c r="I39" s="118"/>
      <c r="J39" s="118"/>
      <c r="K39" s="118"/>
      <c r="L39" s="118"/>
      <c r="M39" s="137"/>
      <c r="N39" s="132"/>
      <c r="O39" s="132"/>
      <c r="P39" s="132"/>
      <c r="Q39" s="132"/>
      <c r="R39" s="132"/>
      <c r="V39" s="395"/>
      <c r="W39" s="395"/>
    </row>
    <row r="40" spans="1:23" ht="37.5" customHeight="1">
      <c r="A40" s="136" t="s">
        <v>452</v>
      </c>
      <c r="B40" s="475" t="s">
        <v>746</v>
      </c>
      <c r="C40" s="475"/>
      <c r="D40" s="475"/>
      <c r="E40" s="475"/>
      <c r="F40" s="475"/>
      <c r="G40" s="475"/>
      <c r="H40" s="475"/>
      <c r="I40" s="475"/>
      <c r="J40" s="475"/>
      <c r="K40" s="475"/>
      <c r="L40" s="475"/>
      <c r="M40" s="124" t="s">
        <v>2</v>
      </c>
      <c r="N40" s="133" t="s">
        <v>443</v>
      </c>
      <c r="O40" s="133" t="s">
        <v>444</v>
      </c>
      <c r="P40" s="133" t="s">
        <v>445</v>
      </c>
      <c r="Q40" s="133" t="s">
        <v>446</v>
      </c>
      <c r="R40" s="277" t="s">
        <v>447</v>
      </c>
      <c r="V40" s="395"/>
      <c r="W40" s="395"/>
    </row>
    <row r="41" spans="1:23" ht="44.25" customHeight="1">
      <c r="B41" s="474" t="s">
        <v>598</v>
      </c>
      <c r="C41" s="474"/>
      <c r="D41" s="474"/>
      <c r="E41" s="474"/>
      <c r="F41" s="474"/>
      <c r="G41" s="474"/>
      <c r="H41" s="474"/>
      <c r="I41" s="474"/>
      <c r="J41" s="474"/>
      <c r="K41" s="474"/>
      <c r="L41" s="494"/>
      <c r="M41" s="122" t="s">
        <v>91</v>
      </c>
      <c r="N41" s="303">
        <v>11</v>
      </c>
      <c r="O41" s="303">
        <v>14</v>
      </c>
      <c r="P41" s="303">
        <v>13</v>
      </c>
      <c r="Q41" s="303">
        <v>19</v>
      </c>
      <c r="R41" s="405">
        <v>13</v>
      </c>
      <c r="T41" s="131"/>
      <c r="V41" s="395"/>
      <c r="W41" s="395"/>
    </row>
    <row r="42" spans="1:23" ht="33.75" customHeight="1">
      <c r="B42" s="474"/>
      <c r="C42" s="474"/>
      <c r="D42" s="474"/>
      <c r="E42" s="474"/>
      <c r="F42" s="474"/>
      <c r="G42" s="474"/>
      <c r="H42" s="474"/>
      <c r="I42" s="474"/>
      <c r="J42" s="474"/>
      <c r="K42" s="474"/>
      <c r="L42" s="494"/>
      <c r="M42" s="122" t="s">
        <v>599</v>
      </c>
      <c r="N42" s="303">
        <v>133</v>
      </c>
      <c r="O42" s="303">
        <v>139</v>
      </c>
      <c r="P42" s="303">
        <v>141</v>
      </c>
      <c r="Q42" s="303">
        <v>141</v>
      </c>
      <c r="R42" s="303">
        <v>141</v>
      </c>
      <c r="T42" s="131"/>
      <c r="V42" s="395"/>
      <c r="W42" s="395"/>
    </row>
    <row r="43" spans="1:23" ht="15.75" customHeight="1">
      <c r="A43" s="504" t="s">
        <v>536</v>
      </c>
      <c r="B43" s="504"/>
      <c r="C43" s="504"/>
      <c r="D43" s="504"/>
      <c r="E43" s="504"/>
      <c r="F43" s="504"/>
      <c r="G43" s="504"/>
      <c r="H43" s="504"/>
      <c r="I43" s="504"/>
      <c r="J43" s="504"/>
      <c r="K43" s="504"/>
      <c r="L43" s="504"/>
      <c r="V43" s="395"/>
      <c r="W43" s="395"/>
    </row>
    <row r="44" spans="1:23" ht="85.5" customHeight="1">
      <c r="A44" s="107" t="s">
        <v>453</v>
      </c>
      <c r="B44" s="475" t="s">
        <v>600</v>
      </c>
      <c r="C44" s="475"/>
      <c r="D44" s="475"/>
      <c r="E44" s="475"/>
      <c r="F44" s="475"/>
      <c r="G44" s="475"/>
      <c r="H44" s="475"/>
      <c r="I44" s="475"/>
      <c r="J44" s="475"/>
      <c r="K44" s="475"/>
      <c r="L44" s="475"/>
      <c r="N44" s="303" t="s">
        <v>2027</v>
      </c>
      <c r="T44" s="334" t="s">
        <v>2095</v>
      </c>
    </row>
    <row r="45" spans="1:23" ht="15.75" customHeight="1">
      <c r="B45" s="106"/>
    </row>
    <row r="46" spans="1:23">
      <c r="A46" s="107" t="s">
        <v>454</v>
      </c>
      <c r="B46" s="475" t="s">
        <v>601</v>
      </c>
      <c r="C46" s="475"/>
      <c r="D46" s="475"/>
      <c r="E46" s="475"/>
      <c r="F46" s="475"/>
      <c r="G46" s="475"/>
      <c r="H46" s="475"/>
      <c r="I46" s="475"/>
      <c r="J46" s="475"/>
      <c r="K46" s="475"/>
      <c r="L46" s="475"/>
      <c r="M46" s="124" t="s">
        <v>602</v>
      </c>
      <c r="N46" s="133" t="s">
        <v>603</v>
      </c>
      <c r="O46" s="133" t="s">
        <v>604</v>
      </c>
      <c r="T46" s="131"/>
    </row>
    <row r="47" spans="1:23">
      <c r="M47" s="124" t="s">
        <v>443</v>
      </c>
      <c r="N47" s="303">
        <v>139</v>
      </c>
      <c r="O47" s="303">
        <v>135</v>
      </c>
    </row>
    <row r="48" spans="1:23" ht="18.75" customHeight="1">
      <c r="A48" s="478" t="s">
        <v>537</v>
      </c>
      <c r="B48" s="478"/>
      <c r="C48" s="478"/>
      <c r="D48" s="478"/>
      <c r="E48" s="478"/>
      <c r="F48" s="478"/>
      <c r="G48" s="478"/>
      <c r="H48" s="478"/>
      <c r="I48" s="478"/>
      <c r="J48" s="478"/>
      <c r="K48" s="478"/>
      <c r="L48" s="478"/>
    </row>
    <row r="49" spans="1:20" s="140" customFormat="1" ht="100.5" customHeight="1">
      <c r="A49" s="139" t="s">
        <v>455</v>
      </c>
      <c r="B49" s="475" t="s">
        <v>730</v>
      </c>
      <c r="C49" s="474"/>
      <c r="D49" s="474"/>
      <c r="E49" s="474"/>
      <c r="F49" s="474"/>
      <c r="G49" s="474"/>
      <c r="H49" s="474"/>
      <c r="I49" s="474"/>
      <c r="J49" s="474"/>
      <c r="K49" s="474"/>
      <c r="L49" s="474"/>
      <c r="M49" s="136"/>
      <c r="N49" s="303" t="s">
        <v>2027</v>
      </c>
      <c r="T49" s="131"/>
    </row>
    <row r="50" spans="1:20" ht="17.25" customHeight="1"/>
    <row r="51" spans="1:20">
      <c r="A51" s="107" t="s">
        <v>456</v>
      </c>
      <c r="B51" s="487" t="s">
        <v>692</v>
      </c>
      <c r="C51" s="488"/>
      <c r="D51" s="488"/>
      <c r="E51" s="488"/>
      <c r="F51" s="488"/>
      <c r="G51" s="488"/>
      <c r="H51" s="488"/>
      <c r="I51" s="488"/>
      <c r="J51" s="488"/>
      <c r="K51" s="488"/>
      <c r="L51" s="488"/>
      <c r="M51" s="124" t="s">
        <v>602</v>
      </c>
      <c r="N51" s="133" t="s">
        <v>609</v>
      </c>
      <c r="O51" s="133" t="s">
        <v>608</v>
      </c>
      <c r="T51" s="131"/>
    </row>
    <row r="52" spans="1:20">
      <c r="M52" s="124" t="s">
        <v>443</v>
      </c>
      <c r="N52" s="303">
        <v>620</v>
      </c>
      <c r="O52" s="303">
        <v>40</v>
      </c>
    </row>
    <row r="53" spans="1:20" ht="18.75" customHeight="1">
      <c r="A53" s="478" t="s">
        <v>538</v>
      </c>
      <c r="B53" s="478"/>
      <c r="C53" s="478"/>
      <c r="D53" s="478"/>
      <c r="E53" s="478"/>
      <c r="F53" s="478"/>
      <c r="G53" s="478"/>
      <c r="H53" s="478"/>
      <c r="I53" s="478"/>
      <c r="J53" s="478"/>
      <c r="K53" s="478"/>
      <c r="L53" s="478"/>
    </row>
    <row r="54" spans="1:20" ht="63">
      <c r="A54" s="107" t="s">
        <v>457</v>
      </c>
      <c r="B54" s="475" t="s">
        <v>693</v>
      </c>
      <c r="C54" s="475"/>
      <c r="D54" s="475"/>
      <c r="E54" s="475"/>
      <c r="F54" s="475"/>
      <c r="G54" s="475"/>
      <c r="H54" s="475"/>
      <c r="I54" s="475"/>
      <c r="J54" s="475"/>
      <c r="K54" s="475"/>
      <c r="L54" s="475"/>
      <c r="N54" s="141" t="s">
        <v>606</v>
      </c>
      <c r="O54" s="141" t="s">
        <v>607</v>
      </c>
    </row>
    <row r="55" spans="1:20">
      <c r="B55" s="488" t="s">
        <v>605</v>
      </c>
      <c r="C55" s="488"/>
      <c r="D55" s="488"/>
      <c r="E55" s="488"/>
      <c r="F55" s="488"/>
      <c r="G55" s="488"/>
      <c r="H55" s="488"/>
      <c r="I55" s="488"/>
      <c r="J55" s="488"/>
      <c r="K55" s="488"/>
      <c r="L55" s="488"/>
      <c r="N55" s="303">
        <v>135</v>
      </c>
      <c r="O55" s="303">
        <v>170</v>
      </c>
      <c r="P55" s="132"/>
      <c r="Q55" s="132"/>
      <c r="R55" s="132"/>
      <c r="T55" s="131"/>
    </row>
    <row r="57" spans="1:20" ht="49.5" customHeight="1">
      <c r="A57" s="107" t="s">
        <v>458</v>
      </c>
      <c r="B57" s="475" t="s">
        <v>694</v>
      </c>
      <c r="C57" s="475"/>
      <c r="D57" s="475"/>
      <c r="E57" s="475"/>
      <c r="F57" s="475"/>
      <c r="G57" s="475"/>
      <c r="H57" s="475"/>
      <c r="I57" s="475"/>
      <c r="J57" s="475"/>
      <c r="K57" s="475"/>
      <c r="L57" s="475"/>
      <c r="M57" s="124" t="s">
        <v>2</v>
      </c>
      <c r="N57" s="133" t="s">
        <v>443</v>
      </c>
      <c r="O57" s="133" t="s">
        <v>444</v>
      </c>
      <c r="P57" s="133" t="s">
        <v>445</v>
      </c>
      <c r="Q57" s="133" t="s">
        <v>446</v>
      </c>
      <c r="R57" s="133" t="s">
        <v>447</v>
      </c>
    </row>
    <row r="58" spans="1:20" ht="51.75" customHeight="1">
      <c r="B58" s="474" t="s">
        <v>459</v>
      </c>
      <c r="C58" s="474"/>
      <c r="D58" s="474"/>
      <c r="E58" s="474"/>
      <c r="F58" s="474"/>
      <c r="G58" s="474"/>
      <c r="H58" s="474"/>
      <c r="I58" s="474"/>
      <c r="J58" s="474"/>
      <c r="K58" s="474"/>
      <c r="L58" s="474"/>
      <c r="M58" s="142" t="s">
        <v>610</v>
      </c>
      <c r="N58" s="303">
        <v>2</v>
      </c>
      <c r="O58" s="303"/>
      <c r="P58" s="303"/>
      <c r="Q58" s="303"/>
      <c r="R58" s="303">
        <v>8</v>
      </c>
      <c r="T58" s="131"/>
    </row>
    <row r="60" spans="1:20" ht="19.5" customHeight="1">
      <c r="A60" s="107" t="s">
        <v>460</v>
      </c>
      <c r="B60" s="475" t="s">
        <v>695</v>
      </c>
      <c r="C60" s="475"/>
      <c r="D60" s="475"/>
      <c r="E60" s="475"/>
      <c r="F60" s="475"/>
      <c r="G60" s="475"/>
      <c r="H60" s="475"/>
      <c r="I60" s="475"/>
      <c r="J60" s="475"/>
      <c r="K60" s="475"/>
      <c r="L60" s="475"/>
      <c r="M60" s="145"/>
      <c r="N60" s="134"/>
    </row>
    <row r="61" spans="1:20">
      <c r="B61" s="488" t="s">
        <v>539</v>
      </c>
      <c r="C61" s="488"/>
      <c r="D61" s="488"/>
      <c r="E61" s="488"/>
      <c r="F61" s="488"/>
      <c r="G61" s="488"/>
      <c r="H61" s="488"/>
      <c r="I61" s="488"/>
      <c r="J61" s="488"/>
      <c r="K61" s="488"/>
      <c r="L61" s="488"/>
      <c r="M61" s="145"/>
      <c r="N61" s="132"/>
      <c r="O61" s="132"/>
      <c r="P61" s="132"/>
      <c r="Q61" s="132"/>
      <c r="R61" s="132"/>
      <c r="T61" s="131"/>
    </row>
    <row r="63" spans="1:20" ht="16.5" customHeight="1">
      <c r="A63" s="107" t="s">
        <v>461</v>
      </c>
      <c r="B63" s="503" t="s">
        <v>696</v>
      </c>
      <c r="C63" s="503"/>
      <c r="D63" s="503"/>
      <c r="E63" s="503"/>
      <c r="F63" s="503"/>
      <c r="G63" s="503"/>
      <c r="H63" s="503"/>
      <c r="I63" s="503"/>
      <c r="J63" s="503"/>
      <c r="K63" s="503"/>
      <c r="L63" s="503"/>
      <c r="M63" s="124" t="s">
        <v>2</v>
      </c>
      <c r="N63" s="133" t="s">
        <v>443</v>
      </c>
      <c r="O63" s="133" t="s">
        <v>444</v>
      </c>
      <c r="P63" s="133" t="s">
        <v>445</v>
      </c>
      <c r="Q63" s="133" t="s">
        <v>446</v>
      </c>
      <c r="R63" s="133" t="s">
        <v>447</v>
      </c>
    </row>
    <row r="64" spans="1:20" ht="32.25" customHeight="1">
      <c r="B64" s="474" t="s">
        <v>462</v>
      </c>
      <c r="C64" s="474"/>
      <c r="D64" s="474"/>
      <c r="E64" s="474"/>
      <c r="F64" s="474"/>
      <c r="G64" s="474"/>
      <c r="H64" s="474"/>
      <c r="I64" s="474"/>
      <c r="J64" s="474"/>
      <c r="K64" s="474"/>
      <c r="L64" s="494"/>
      <c r="M64" s="122" t="s">
        <v>611</v>
      </c>
      <c r="N64" s="303">
        <v>90</v>
      </c>
      <c r="O64" s="130"/>
      <c r="P64" s="130"/>
      <c r="Q64" s="130"/>
      <c r="R64" s="130"/>
      <c r="T64" s="131"/>
    </row>
    <row r="65" spans="1:20" ht="17.25" customHeight="1">
      <c r="B65" s="474"/>
      <c r="C65" s="474"/>
      <c r="D65" s="474"/>
      <c r="E65" s="474"/>
      <c r="F65" s="474"/>
      <c r="G65" s="474"/>
      <c r="H65" s="474"/>
      <c r="I65" s="474"/>
      <c r="J65" s="474"/>
      <c r="K65" s="474"/>
      <c r="L65" s="494"/>
      <c r="M65" s="124" t="s">
        <v>45</v>
      </c>
      <c r="N65" s="303">
        <v>135</v>
      </c>
      <c r="O65" s="130"/>
      <c r="P65" s="130"/>
      <c r="Q65" s="130"/>
      <c r="R65" s="130"/>
      <c r="T65" s="131"/>
    </row>
    <row r="67" spans="1:20" ht="48.75" customHeight="1">
      <c r="A67" s="313" t="s">
        <v>463</v>
      </c>
      <c r="B67" s="475" t="s">
        <v>697</v>
      </c>
      <c r="C67" s="475"/>
      <c r="D67" s="475"/>
      <c r="E67" s="475"/>
      <c r="F67" s="475"/>
      <c r="G67" s="475"/>
      <c r="H67" s="475"/>
      <c r="I67" s="475"/>
      <c r="J67" s="475"/>
      <c r="K67" s="475"/>
      <c r="L67" s="475"/>
      <c r="M67" s="124" t="s">
        <v>2</v>
      </c>
      <c r="N67" s="133" t="s">
        <v>443</v>
      </c>
      <c r="O67" s="133" t="s">
        <v>444</v>
      </c>
      <c r="P67" s="133" t="s">
        <v>445</v>
      </c>
      <c r="Q67" s="133" t="s">
        <v>446</v>
      </c>
      <c r="R67" s="133" t="s">
        <v>447</v>
      </c>
      <c r="T67" s="131"/>
    </row>
    <row r="68" spans="1:20" ht="51.75" customHeight="1">
      <c r="B68" s="474" t="s">
        <v>612</v>
      </c>
      <c r="C68" s="474"/>
      <c r="D68" s="474"/>
      <c r="E68" s="474"/>
      <c r="F68" s="474"/>
      <c r="G68" s="474"/>
      <c r="H68" s="474"/>
      <c r="I68" s="474"/>
      <c r="J68" s="474"/>
      <c r="K68" s="474"/>
      <c r="L68" s="494"/>
      <c r="M68" s="122" t="s">
        <v>613</v>
      </c>
      <c r="N68" s="303">
        <v>3</v>
      </c>
      <c r="O68" s="303">
        <v>5</v>
      </c>
      <c r="P68" s="303">
        <v>3</v>
      </c>
      <c r="Q68" s="303"/>
      <c r="R68" s="303">
        <v>1</v>
      </c>
    </row>
    <row r="69" spans="1:20" ht="51.75" customHeight="1">
      <c r="B69" s="120"/>
      <c r="C69" s="120"/>
      <c r="D69" s="120"/>
      <c r="E69" s="120"/>
      <c r="F69" s="120"/>
      <c r="G69" s="120"/>
      <c r="H69" s="120"/>
      <c r="I69" s="120"/>
      <c r="J69" s="120"/>
      <c r="K69" s="120"/>
      <c r="L69" s="143"/>
      <c r="M69" s="122" t="s">
        <v>614</v>
      </c>
      <c r="N69" s="303">
        <v>135</v>
      </c>
      <c r="O69" s="303">
        <v>135</v>
      </c>
      <c r="P69" s="303">
        <v>135</v>
      </c>
      <c r="Q69" s="303">
        <v>135</v>
      </c>
      <c r="R69" s="303">
        <v>135</v>
      </c>
    </row>
    <row r="70" spans="1:20" ht="18.75" customHeight="1">
      <c r="A70" s="478" t="s">
        <v>540</v>
      </c>
      <c r="B70" s="478"/>
      <c r="C70" s="478"/>
      <c r="D70" s="478"/>
      <c r="E70" s="478"/>
      <c r="F70" s="478"/>
      <c r="G70" s="478"/>
      <c r="H70" s="478"/>
      <c r="I70" s="478"/>
      <c r="J70" s="478"/>
      <c r="K70" s="478"/>
      <c r="L70" s="478"/>
      <c r="M70" s="145"/>
    </row>
    <row r="71" spans="1:20" ht="75.75" customHeight="1">
      <c r="A71" s="107" t="s">
        <v>541</v>
      </c>
      <c r="B71" s="474" t="s">
        <v>731</v>
      </c>
      <c r="C71" s="474"/>
      <c r="D71" s="474"/>
      <c r="E71" s="474"/>
      <c r="F71" s="474"/>
      <c r="G71" s="474"/>
      <c r="H71" s="474"/>
      <c r="I71" s="474"/>
      <c r="J71" s="474"/>
      <c r="K71" s="474"/>
      <c r="L71" s="474"/>
      <c r="N71" s="303" t="s">
        <v>2027</v>
      </c>
      <c r="T71" s="131"/>
    </row>
    <row r="73" spans="1:20" ht="18.75" customHeight="1">
      <c r="A73" s="478" t="s">
        <v>542</v>
      </c>
      <c r="B73" s="478"/>
      <c r="C73" s="478"/>
      <c r="D73" s="478"/>
      <c r="E73" s="478"/>
      <c r="F73" s="478"/>
      <c r="G73" s="478"/>
      <c r="H73" s="478"/>
      <c r="I73" s="478"/>
      <c r="J73" s="478"/>
      <c r="K73" s="478"/>
      <c r="L73" s="478"/>
    </row>
    <row r="74" spans="1:20" ht="15" customHeight="1">
      <c r="A74" s="127" t="s">
        <v>464</v>
      </c>
      <c r="B74" s="475" t="s">
        <v>698</v>
      </c>
      <c r="C74" s="475"/>
      <c r="D74" s="475"/>
      <c r="E74" s="475"/>
      <c r="F74" s="475"/>
      <c r="G74" s="475"/>
      <c r="H74" s="475"/>
      <c r="I74" s="475"/>
      <c r="J74" s="475"/>
      <c r="K74" s="475"/>
      <c r="L74" s="475"/>
      <c r="M74" s="124" t="s">
        <v>2</v>
      </c>
      <c r="N74" s="133" t="s">
        <v>443</v>
      </c>
      <c r="O74" s="133" t="s">
        <v>444</v>
      </c>
      <c r="P74" s="133" t="s">
        <v>445</v>
      </c>
      <c r="Q74" s="133" t="s">
        <v>446</v>
      </c>
      <c r="R74" s="133" t="s">
        <v>447</v>
      </c>
    </row>
    <row r="75" spans="1:20" ht="63">
      <c r="B75" s="501" t="s">
        <v>465</v>
      </c>
      <c r="C75" s="501"/>
      <c r="D75" s="501"/>
      <c r="E75" s="501"/>
      <c r="F75" s="501"/>
      <c r="G75" s="501"/>
      <c r="H75" s="501"/>
      <c r="I75" s="501"/>
      <c r="J75" s="501"/>
      <c r="K75" s="501"/>
      <c r="L75" s="501"/>
      <c r="M75" s="122" t="s">
        <v>613</v>
      </c>
      <c r="N75" s="303">
        <v>130</v>
      </c>
      <c r="O75" s="303">
        <v>154</v>
      </c>
      <c r="P75" s="303">
        <v>146</v>
      </c>
      <c r="Q75" s="303">
        <v>111</v>
      </c>
      <c r="R75" s="303">
        <v>99</v>
      </c>
      <c r="T75" s="333" t="s">
        <v>2028</v>
      </c>
    </row>
    <row r="76" spans="1:20" ht="63">
      <c r="B76" s="495" t="s">
        <v>466</v>
      </c>
      <c r="C76" s="495"/>
      <c r="D76" s="495"/>
      <c r="E76" s="495"/>
      <c r="F76" s="495"/>
      <c r="G76" s="495"/>
      <c r="H76" s="495"/>
      <c r="I76" s="495"/>
      <c r="J76" s="495"/>
      <c r="K76" s="495"/>
      <c r="L76" s="495"/>
      <c r="M76" s="122" t="s">
        <v>614</v>
      </c>
      <c r="N76" s="303">
        <v>150</v>
      </c>
      <c r="O76" s="303">
        <v>174</v>
      </c>
      <c r="P76" s="303">
        <v>174</v>
      </c>
      <c r="Q76" s="303">
        <v>128</v>
      </c>
      <c r="R76" s="303">
        <v>127</v>
      </c>
      <c r="T76" s="333" t="s">
        <v>2028</v>
      </c>
    </row>
    <row r="78" spans="1:20" ht="40.5" customHeight="1">
      <c r="A78" s="502" t="s">
        <v>543</v>
      </c>
      <c r="B78" s="502"/>
      <c r="C78" s="502"/>
      <c r="D78" s="502"/>
      <c r="E78" s="502"/>
      <c r="F78" s="502"/>
      <c r="G78" s="502"/>
      <c r="H78" s="502"/>
      <c r="I78" s="502"/>
      <c r="J78" s="502"/>
      <c r="K78" s="502"/>
      <c r="L78" s="502"/>
    </row>
    <row r="80" spans="1:20" ht="18.75" customHeight="1">
      <c r="A80" s="478" t="s">
        <v>544</v>
      </c>
      <c r="B80" s="478"/>
      <c r="C80" s="478"/>
      <c r="D80" s="478"/>
      <c r="E80" s="478"/>
      <c r="F80" s="478"/>
      <c r="G80" s="478"/>
      <c r="H80" s="478"/>
      <c r="I80" s="478"/>
      <c r="J80" s="478"/>
      <c r="K80" s="478"/>
      <c r="L80" s="478"/>
    </row>
    <row r="81" spans="1:20">
      <c r="A81" s="107" t="s">
        <v>545</v>
      </c>
      <c r="B81" s="475" t="s">
        <v>699</v>
      </c>
      <c r="C81" s="474"/>
      <c r="D81" s="474"/>
      <c r="E81" s="474"/>
      <c r="F81" s="474"/>
      <c r="G81" s="474"/>
      <c r="H81" s="474"/>
      <c r="I81" s="474"/>
      <c r="J81" s="474"/>
      <c r="K81" s="474"/>
      <c r="L81" s="474"/>
    </row>
    <row r="82" spans="1:20">
      <c r="B82" s="501" t="s">
        <v>546</v>
      </c>
      <c r="C82" s="501"/>
      <c r="D82" s="501"/>
      <c r="E82" s="501"/>
      <c r="F82" s="501"/>
      <c r="G82" s="501"/>
      <c r="H82" s="501"/>
      <c r="I82" s="501"/>
      <c r="J82" s="501"/>
      <c r="K82" s="501"/>
      <c r="L82" s="501"/>
      <c r="M82" s="166"/>
      <c r="N82" s="303" t="s">
        <v>2015</v>
      </c>
      <c r="T82" s="131"/>
    </row>
    <row r="83" spans="1:20">
      <c r="B83" s="501" t="s">
        <v>547</v>
      </c>
      <c r="C83" s="501"/>
      <c r="D83" s="501"/>
      <c r="E83" s="501"/>
      <c r="F83" s="501"/>
      <c r="G83" s="501"/>
      <c r="H83" s="501"/>
      <c r="I83" s="501"/>
      <c r="J83" s="501"/>
      <c r="K83" s="501"/>
      <c r="L83" s="501"/>
      <c r="M83" s="166"/>
      <c r="N83" s="303">
        <v>135</v>
      </c>
      <c r="T83" s="131"/>
    </row>
    <row r="85" spans="1:20" ht="32.25" customHeight="1">
      <c r="A85" s="107" t="s">
        <v>467</v>
      </c>
      <c r="B85" s="474" t="s">
        <v>700</v>
      </c>
      <c r="C85" s="474"/>
      <c r="D85" s="474"/>
      <c r="E85" s="474"/>
      <c r="F85" s="474"/>
      <c r="G85" s="474"/>
      <c r="H85" s="474"/>
      <c r="I85" s="474"/>
      <c r="J85" s="474"/>
      <c r="K85" s="474"/>
      <c r="L85" s="474"/>
      <c r="M85" s="124" t="s">
        <v>2</v>
      </c>
      <c r="N85" s="133" t="s">
        <v>443</v>
      </c>
      <c r="O85" s="133" t="s">
        <v>444</v>
      </c>
      <c r="P85" s="133" t="s">
        <v>445</v>
      </c>
      <c r="Q85" s="133" t="s">
        <v>446</v>
      </c>
      <c r="R85" s="133" t="s">
        <v>447</v>
      </c>
    </row>
    <row r="86" spans="1:20" ht="67.5" customHeight="1">
      <c r="B86" s="474" t="s">
        <v>548</v>
      </c>
      <c r="C86" s="474"/>
      <c r="D86" s="474"/>
      <c r="E86" s="474"/>
      <c r="F86" s="474"/>
      <c r="G86" s="474"/>
      <c r="H86" s="474"/>
      <c r="I86" s="474"/>
      <c r="J86" s="474"/>
      <c r="K86" s="474"/>
      <c r="L86" s="474"/>
      <c r="M86" s="122" t="s">
        <v>615</v>
      </c>
      <c r="N86" s="303">
        <v>4</v>
      </c>
      <c r="O86" s="303">
        <v>1</v>
      </c>
      <c r="P86" s="303">
        <v>1</v>
      </c>
      <c r="Q86" s="303">
        <v>1</v>
      </c>
      <c r="R86" s="303"/>
      <c r="T86" s="131"/>
    </row>
    <row r="87" spans="1:20">
      <c r="C87" s="96"/>
    </row>
    <row r="88" spans="1:20" ht="20.25" customHeight="1">
      <c r="A88" s="127" t="s">
        <v>468</v>
      </c>
      <c r="B88" s="474" t="s">
        <v>747</v>
      </c>
      <c r="C88" s="474"/>
      <c r="D88" s="474"/>
      <c r="E88" s="474"/>
      <c r="F88" s="474"/>
      <c r="G88" s="474"/>
      <c r="H88" s="474"/>
      <c r="I88" s="474"/>
      <c r="J88" s="474"/>
      <c r="K88" s="474"/>
      <c r="L88" s="474"/>
    </row>
    <row r="89" spans="1:20" ht="15.75" customHeight="1">
      <c r="B89" s="474" t="s">
        <v>616</v>
      </c>
      <c r="C89" s="474"/>
      <c r="D89" s="474"/>
      <c r="E89" s="474"/>
      <c r="F89" s="474"/>
      <c r="G89" s="474"/>
      <c r="H89" s="474"/>
      <c r="I89" s="474"/>
      <c r="J89" s="474"/>
      <c r="K89" s="474"/>
      <c r="L89" s="474"/>
      <c r="M89" s="314">
        <v>29</v>
      </c>
      <c r="N89" s="132"/>
      <c r="O89" s="132"/>
      <c r="P89" s="132"/>
      <c r="Q89" s="132"/>
      <c r="R89" s="132"/>
      <c r="T89" s="333"/>
    </row>
    <row r="90" spans="1:20">
      <c r="B90" s="488" t="s">
        <v>617</v>
      </c>
      <c r="C90" s="488"/>
      <c r="D90" s="488"/>
      <c r="E90" s="488"/>
      <c r="F90" s="488"/>
      <c r="G90" s="488"/>
      <c r="H90" s="488"/>
      <c r="I90" s="488"/>
      <c r="J90" s="488"/>
      <c r="K90" s="488"/>
      <c r="L90" s="488"/>
      <c r="M90" s="314" t="s">
        <v>2035</v>
      </c>
    </row>
    <row r="91" spans="1:20">
      <c r="B91" s="147"/>
      <c r="C91" s="147"/>
      <c r="D91" s="147"/>
      <c r="E91" s="147"/>
      <c r="F91" s="147"/>
      <c r="G91" s="147"/>
      <c r="H91" s="147"/>
      <c r="I91" s="147"/>
      <c r="J91" s="147"/>
      <c r="K91" s="147"/>
      <c r="L91" s="147"/>
    </row>
    <row r="92" spans="1:20" ht="33.75" customHeight="1">
      <c r="A92" s="107" t="s">
        <v>469</v>
      </c>
      <c r="B92" s="475" t="s">
        <v>701</v>
      </c>
      <c r="C92" s="474"/>
      <c r="D92" s="474"/>
      <c r="E92" s="474"/>
      <c r="F92" s="474"/>
      <c r="G92" s="474"/>
      <c r="H92" s="474"/>
      <c r="I92" s="474"/>
      <c r="J92" s="474"/>
      <c r="K92" s="474"/>
      <c r="L92" s="474"/>
    </row>
    <row r="93" spans="1:20" ht="33.75" customHeight="1">
      <c r="A93" s="107"/>
      <c r="B93" s="474" t="s">
        <v>618</v>
      </c>
      <c r="C93" s="474"/>
      <c r="D93" s="474"/>
      <c r="E93" s="474"/>
      <c r="F93" s="474"/>
      <c r="G93" s="474"/>
      <c r="H93" s="474"/>
      <c r="I93" s="474"/>
      <c r="J93" s="474"/>
      <c r="K93" s="474"/>
      <c r="L93" s="474"/>
      <c r="M93" s="314">
        <v>2</v>
      </c>
      <c r="T93" s="473" t="s">
        <v>3920</v>
      </c>
    </row>
    <row r="94" spans="1:20" ht="15.75" customHeight="1">
      <c r="A94" s="107"/>
      <c r="B94" s="474" t="s">
        <v>619</v>
      </c>
      <c r="C94" s="474"/>
      <c r="D94" s="474"/>
      <c r="E94" s="474"/>
      <c r="F94" s="474"/>
      <c r="G94" s="474"/>
      <c r="H94" s="474"/>
      <c r="I94" s="474"/>
      <c r="J94" s="474"/>
      <c r="K94" s="474"/>
      <c r="L94" s="474"/>
      <c r="M94" s="314" t="s">
        <v>2034</v>
      </c>
      <c r="T94" s="473"/>
    </row>
    <row r="95" spans="1:20" ht="21" customHeight="1">
      <c r="A95" s="107"/>
      <c r="B95" s="120"/>
      <c r="C95" s="120"/>
      <c r="D95" s="120"/>
      <c r="E95" s="120"/>
      <c r="F95" s="120"/>
      <c r="G95" s="120"/>
      <c r="H95" s="120"/>
      <c r="I95" s="120"/>
      <c r="J95" s="120"/>
      <c r="K95" s="120"/>
      <c r="L95" s="120"/>
    </row>
    <row r="96" spans="1:20" ht="18.75" customHeight="1">
      <c r="A96" s="478" t="s">
        <v>549</v>
      </c>
      <c r="B96" s="478"/>
      <c r="C96" s="478"/>
      <c r="D96" s="478"/>
      <c r="E96" s="478"/>
      <c r="F96" s="478"/>
      <c r="G96" s="478"/>
      <c r="H96" s="478"/>
      <c r="I96" s="478"/>
      <c r="J96" s="478"/>
      <c r="K96" s="478"/>
      <c r="L96" s="478"/>
      <c r="M96" s="127"/>
    </row>
    <row r="97" spans="1:20" ht="52.5" customHeight="1">
      <c r="A97" s="107" t="s">
        <v>470</v>
      </c>
      <c r="B97" s="475" t="s">
        <v>702</v>
      </c>
      <c r="C97" s="474"/>
      <c r="D97" s="474"/>
      <c r="E97" s="474"/>
      <c r="F97" s="474"/>
      <c r="G97" s="474"/>
      <c r="H97" s="474"/>
      <c r="I97" s="474"/>
      <c r="J97" s="474"/>
      <c r="K97" s="474"/>
      <c r="L97" s="474"/>
      <c r="M97" s="124" t="s">
        <v>2</v>
      </c>
      <c r="N97" s="133" t="s">
        <v>443</v>
      </c>
      <c r="O97" s="133" t="s">
        <v>444</v>
      </c>
      <c r="P97" s="133" t="s">
        <v>445</v>
      </c>
      <c r="Q97" s="133" t="s">
        <v>446</v>
      </c>
      <c r="R97" s="133" t="s">
        <v>447</v>
      </c>
    </row>
    <row r="98" spans="1:20" ht="33.75" customHeight="1">
      <c r="B98" s="474" t="s">
        <v>620</v>
      </c>
      <c r="C98" s="474"/>
      <c r="D98" s="474"/>
      <c r="E98" s="474"/>
      <c r="F98" s="474"/>
      <c r="G98" s="474"/>
      <c r="H98" s="474"/>
      <c r="I98" s="474"/>
      <c r="J98" s="474"/>
      <c r="K98" s="474"/>
      <c r="L98" s="474"/>
      <c r="M98" s="122" t="s">
        <v>621</v>
      </c>
      <c r="N98" s="303" t="s">
        <v>2021</v>
      </c>
      <c r="O98" s="303" t="s">
        <v>2021</v>
      </c>
      <c r="P98" s="303" t="s">
        <v>2021</v>
      </c>
      <c r="Q98" s="303" t="s">
        <v>2021</v>
      </c>
      <c r="R98" s="303" t="s">
        <v>2021</v>
      </c>
      <c r="T98" s="131" t="s">
        <v>2036</v>
      </c>
    </row>
    <row r="100" spans="1:20" ht="18.75" customHeight="1">
      <c r="A100" s="478" t="s">
        <v>550</v>
      </c>
      <c r="B100" s="478"/>
      <c r="C100" s="478"/>
      <c r="D100" s="478"/>
      <c r="E100" s="478"/>
      <c r="F100" s="478"/>
      <c r="G100" s="478"/>
      <c r="H100" s="478"/>
      <c r="I100" s="478"/>
      <c r="J100" s="478"/>
      <c r="K100" s="478"/>
      <c r="L100" s="478"/>
    </row>
    <row r="101" spans="1:20" ht="114.75" customHeight="1">
      <c r="A101" s="107" t="s">
        <v>551</v>
      </c>
      <c r="B101" s="474" t="s">
        <v>748</v>
      </c>
      <c r="C101" s="474"/>
      <c r="D101" s="474"/>
      <c r="E101" s="474"/>
      <c r="F101" s="474"/>
      <c r="G101" s="474"/>
      <c r="H101" s="474"/>
      <c r="I101" s="474"/>
      <c r="J101" s="474"/>
      <c r="K101" s="474"/>
      <c r="L101" s="474"/>
      <c r="N101" s="303" t="s">
        <v>2037</v>
      </c>
      <c r="T101" s="131"/>
    </row>
    <row r="103" spans="1:20" ht="33.75" customHeight="1">
      <c r="A103" s="107" t="s">
        <v>552</v>
      </c>
      <c r="B103" s="474" t="s">
        <v>703</v>
      </c>
      <c r="C103" s="474"/>
      <c r="D103" s="474"/>
      <c r="E103" s="474"/>
      <c r="F103" s="474"/>
      <c r="G103" s="474"/>
      <c r="H103" s="474"/>
      <c r="I103" s="474"/>
      <c r="J103" s="474"/>
      <c r="K103" s="474"/>
      <c r="L103" s="474"/>
    </row>
    <row r="104" spans="1:20">
      <c r="B104" s="488" t="s">
        <v>553</v>
      </c>
      <c r="C104" s="488"/>
      <c r="D104" s="488"/>
      <c r="E104" s="488"/>
      <c r="F104" s="488"/>
      <c r="G104" s="488"/>
      <c r="H104" s="488"/>
      <c r="I104" s="488"/>
      <c r="J104" s="488"/>
      <c r="K104" s="488"/>
      <c r="L104" s="488"/>
      <c r="N104" s="303">
        <v>178</v>
      </c>
      <c r="T104" s="131"/>
    </row>
    <row r="105" spans="1:20">
      <c r="B105" s="474" t="s">
        <v>554</v>
      </c>
      <c r="C105" s="474"/>
      <c r="D105" s="474"/>
      <c r="E105" s="474"/>
      <c r="F105" s="474"/>
      <c r="G105" s="474"/>
      <c r="H105" s="474"/>
      <c r="I105" s="474"/>
      <c r="J105" s="474"/>
      <c r="K105" s="474"/>
      <c r="L105" s="474"/>
      <c r="N105" s="303">
        <v>39</v>
      </c>
      <c r="T105" s="131"/>
    </row>
    <row r="107" spans="1:20" ht="33" customHeight="1">
      <c r="A107" s="107" t="s">
        <v>555</v>
      </c>
      <c r="B107" s="474" t="s">
        <v>704</v>
      </c>
      <c r="C107" s="474"/>
      <c r="D107" s="474"/>
      <c r="E107" s="474"/>
      <c r="F107" s="474"/>
      <c r="G107" s="474"/>
      <c r="H107" s="474"/>
      <c r="I107" s="474"/>
      <c r="J107" s="474"/>
      <c r="K107" s="474"/>
      <c r="L107" s="474"/>
      <c r="M107" s="124" t="s">
        <v>2</v>
      </c>
      <c r="N107" s="133" t="s">
        <v>443</v>
      </c>
      <c r="O107" s="133" t="s">
        <v>444</v>
      </c>
      <c r="P107" s="133" t="s">
        <v>445</v>
      </c>
      <c r="Q107" s="133" t="s">
        <v>446</v>
      </c>
      <c r="R107" s="133" t="s">
        <v>447</v>
      </c>
    </row>
    <row r="108" spans="1:20" ht="30" customHeight="1">
      <c r="B108" s="474" t="s">
        <v>556</v>
      </c>
      <c r="C108" s="474"/>
      <c r="D108" s="474"/>
      <c r="E108" s="474"/>
      <c r="F108" s="474"/>
      <c r="G108" s="474"/>
      <c r="H108" s="474"/>
      <c r="I108" s="474"/>
      <c r="J108" s="474"/>
      <c r="K108" s="474"/>
      <c r="L108" s="474"/>
      <c r="M108" s="124" t="s">
        <v>622</v>
      </c>
      <c r="N108" s="303">
        <v>91</v>
      </c>
      <c r="O108" s="303">
        <v>63</v>
      </c>
      <c r="P108" s="303">
        <v>62</v>
      </c>
      <c r="Q108" s="303">
        <v>62</v>
      </c>
      <c r="R108" s="303">
        <v>51</v>
      </c>
      <c r="T108" s="131"/>
    </row>
    <row r="110" spans="1:20" ht="31.5" customHeight="1">
      <c r="A110" s="107" t="s">
        <v>471</v>
      </c>
      <c r="B110" s="499" t="s">
        <v>705</v>
      </c>
      <c r="C110" s="500"/>
      <c r="D110" s="500"/>
      <c r="E110" s="500"/>
      <c r="F110" s="500"/>
      <c r="G110" s="500"/>
      <c r="H110" s="500"/>
      <c r="I110" s="500"/>
      <c r="J110" s="500"/>
      <c r="K110" s="500"/>
      <c r="L110" s="500"/>
      <c r="M110" s="124" t="s">
        <v>2</v>
      </c>
      <c r="N110" s="133" t="s">
        <v>443</v>
      </c>
      <c r="O110" s="133" t="s">
        <v>444</v>
      </c>
      <c r="P110" s="133" t="s">
        <v>445</v>
      </c>
      <c r="Q110" s="133" t="s">
        <v>446</v>
      </c>
      <c r="R110" s="133" t="s">
        <v>447</v>
      </c>
    </row>
    <row r="111" spans="1:20" ht="34.5" customHeight="1">
      <c r="B111" s="474" t="s">
        <v>623</v>
      </c>
      <c r="C111" s="488"/>
      <c r="D111" s="488"/>
      <c r="E111" s="488"/>
      <c r="F111" s="488"/>
      <c r="G111" s="488"/>
      <c r="H111" s="488"/>
      <c r="I111" s="488"/>
      <c r="J111" s="488"/>
      <c r="K111" s="488"/>
      <c r="L111" s="488"/>
      <c r="M111" s="167" t="s">
        <v>622</v>
      </c>
      <c r="N111" s="303">
        <v>4</v>
      </c>
      <c r="O111" s="303">
        <v>7</v>
      </c>
      <c r="P111" s="303">
        <v>5</v>
      </c>
      <c r="Q111" s="303">
        <v>2</v>
      </c>
      <c r="R111" s="303">
        <v>2</v>
      </c>
      <c r="T111" s="333" t="s">
        <v>3926</v>
      </c>
    </row>
    <row r="113" spans="1:20" ht="18.75" customHeight="1">
      <c r="A113" s="478" t="s">
        <v>557</v>
      </c>
      <c r="B113" s="478"/>
      <c r="C113" s="478"/>
      <c r="D113" s="478"/>
      <c r="E113" s="478"/>
      <c r="F113" s="478"/>
      <c r="G113" s="478"/>
      <c r="H113" s="478"/>
      <c r="I113" s="478"/>
      <c r="J113" s="478"/>
      <c r="K113" s="478"/>
      <c r="L113" s="478"/>
    </row>
    <row r="114" spans="1:20" ht="36.75" customHeight="1">
      <c r="A114" s="107" t="s">
        <v>472</v>
      </c>
      <c r="B114" s="475" t="s">
        <v>706</v>
      </c>
      <c r="C114" s="474"/>
      <c r="D114" s="474"/>
      <c r="E114" s="474"/>
      <c r="F114" s="474"/>
      <c r="G114" s="474"/>
      <c r="H114" s="474"/>
      <c r="I114" s="474"/>
      <c r="J114" s="474"/>
      <c r="K114" s="474"/>
      <c r="L114" s="474"/>
      <c r="M114" s="124" t="s">
        <v>2</v>
      </c>
      <c r="N114" s="133" t="s">
        <v>443</v>
      </c>
      <c r="O114" s="133" t="s">
        <v>444</v>
      </c>
      <c r="P114" s="133" t="s">
        <v>445</v>
      </c>
      <c r="Q114" s="133" t="s">
        <v>446</v>
      </c>
      <c r="R114" s="133" t="s">
        <v>447</v>
      </c>
    </row>
    <row r="115" spans="1:20" ht="30" customHeight="1">
      <c r="B115" s="474" t="s">
        <v>558</v>
      </c>
      <c r="C115" s="474"/>
      <c r="D115" s="474"/>
      <c r="E115" s="474"/>
      <c r="F115" s="474"/>
      <c r="G115" s="474"/>
      <c r="H115" s="474"/>
      <c r="I115" s="474"/>
      <c r="J115" s="474"/>
      <c r="K115" s="474"/>
      <c r="L115" s="474"/>
      <c r="M115" s="158" t="s">
        <v>624</v>
      </c>
      <c r="N115" s="303">
        <v>81</v>
      </c>
      <c r="O115" s="303">
        <v>124</v>
      </c>
      <c r="P115" s="303">
        <v>100</v>
      </c>
      <c r="Q115" s="303">
        <v>87</v>
      </c>
      <c r="R115" s="303">
        <v>89</v>
      </c>
      <c r="T115" s="131"/>
    </row>
    <row r="117" spans="1:20">
      <c r="A117" s="107" t="s">
        <v>473</v>
      </c>
      <c r="B117" s="475" t="s">
        <v>707</v>
      </c>
      <c r="C117" s="474"/>
      <c r="D117" s="474"/>
      <c r="E117" s="474"/>
      <c r="F117" s="474"/>
      <c r="G117" s="474"/>
      <c r="H117" s="474"/>
      <c r="I117" s="474"/>
      <c r="J117" s="474"/>
      <c r="K117" s="474"/>
      <c r="L117" s="474"/>
      <c r="M117" s="124" t="s">
        <v>2</v>
      </c>
      <c r="N117" s="133" t="s">
        <v>443</v>
      </c>
      <c r="O117" s="133" t="s">
        <v>444</v>
      </c>
      <c r="P117" s="133" t="s">
        <v>445</v>
      </c>
      <c r="Q117" s="133" t="s">
        <v>446</v>
      </c>
      <c r="R117" s="133" t="s">
        <v>447</v>
      </c>
    </row>
    <row r="118" spans="1:20" ht="63">
      <c r="B118" s="474" t="s">
        <v>625</v>
      </c>
      <c r="C118" s="474"/>
      <c r="D118" s="474"/>
      <c r="E118" s="474"/>
      <c r="F118" s="474"/>
      <c r="G118" s="474"/>
      <c r="H118" s="474"/>
      <c r="I118" s="474"/>
      <c r="J118" s="474"/>
      <c r="K118" s="474"/>
      <c r="L118" s="474"/>
      <c r="M118" s="122" t="s">
        <v>626</v>
      </c>
      <c r="N118" s="303">
        <v>1406</v>
      </c>
      <c r="O118" s="303">
        <v>2517</v>
      </c>
      <c r="P118" s="303">
        <v>1031</v>
      </c>
      <c r="Q118" s="303">
        <v>820</v>
      </c>
      <c r="R118" s="303">
        <v>839</v>
      </c>
      <c r="T118" s="131"/>
    </row>
    <row r="120" spans="1:20" ht="18.75" customHeight="1">
      <c r="A120" s="478" t="s">
        <v>559</v>
      </c>
      <c r="B120" s="478"/>
      <c r="C120" s="478"/>
      <c r="D120" s="478"/>
      <c r="E120" s="478"/>
      <c r="F120" s="478"/>
      <c r="G120" s="478"/>
      <c r="H120" s="478"/>
      <c r="I120" s="478"/>
      <c r="J120" s="478"/>
      <c r="K120" s="478"/>
      <c r="L120" s="478"/>
    </row>
    <row r="121" spans="1:20" ht="42" customHeight="1">
      <c r="A121" s="107" t="s">
        <v>560</v>
      </c>
      <c r="B121" s="497" t="s">
        <v>708</v>
      </c>
      <c r="C121" s="498"/>
      <c r="D121" s="498"/>
      <c r="E121" s="498"/>
      <c r="F121" s="498"/>
      <c r="G121" s="498"/>
      <c r="H121" s="498"/>
      <c r="I121" s="498"/>
      <c r="J121" s="498"/>
      <c r="K121" s="498"/>
      <c r="L121" s="498"/>
      <c r="M121" s="124" t="s">
        <v>2</v>
      </c>
      <c r="N121" s="133" t="s">
        <v>443</v>
      </c>
      <c r="O121" s="133" t="s">
        <v>444</v>
      </c>
      <c r="P121" s="133" t="s">
        <v>445</v>
      </c>
      <c r="Q121" s="133" t="s">
        <v>446</v>
      </c>
      <c r="R121" s="133" t="s">
        <v>447</v>
      </c>
    </row>
    <row r="122" spans="1:20" ht="33" customHeight="1">
      <c r="B122" s="474" t="s">
        <v>627</v>
      </c>
      <c r="C122" s="474"/>
      <c r="D122" s="474"/>
      <c r="E122" s="474"/>
      <c r="F122" s="474"/>
      <c r="G122" s="474"/>
      <c r="H122" s="474"/>
      <c r="I122" s="474"/>
      <c r="J122" s="474"/>
      <c r="K122" s="474"/>
      <c r="L122" s="474"/>
      <c r="M122" s="122" t="s">
        <v>628</v>
      </c>
      <c r="N122" s="303">
        <v>7</v>
      </c>
      <c r="O122" s="303">
        <v>2</v>
      </c>
      <c r="P122" s="303">
        <v>1</v>
      </c>
      <c r="Q122" s="303">
        <v>1</v>
      </c>
      <c r="R122" s="303">
        <v>2</v>
      </c>
    </row>
    <row r="124" spans="1:20" ht="36" customHeight="1">
      <c r="A124" s="107" t="s">
        <v>474</v>
      </c>
      <c r="B124" s="475" t="s">
        <v>709</v>
      </c>
      <c r="C124" s="474"/>
      <c r="D124" s="474"/>
      <c r="E124" s="474"/>
      <c r="F124" s="474"/>
      <c r="G124" s="474"/>
      <c r="H124" s="474"/>
      <c r="I124" s="474"/>
      <c r="J124" s="474"/>
      <c r="K124" s="474"/>
      <c r="L124" s="474"/>
      <c r="M124" s="124" t="s">
        <v>2</v>
      </c>
      <c r="N124" s="133" t="s">
        <v>443</v>
      </c>
      <c r="O124" s="133" t="s">
        <v>444</v>
      </c>
      <c r="P124" s="133" t="s">
        <v>445</v>
      </c>
      <c r="Q124" s="133" t="s">
        <v>446</v>
      </c>
      <c r="R124" s="133" t="s">
        <v>447</v>
      </c>
    </row>
    <row r="125" spans="1:20" ht="46.5" customHeight="1">
      <c r="B125" s="474" t="s">
        <v>630</v>
      </c>
      <c r="C125" s="474"/>
      <c r="D125" s="474"/>
      <c r="E125" s="474"/>
      <c r="F125" s="474"/>
      <c r="G125" s="474"/>
      <c r="H125" s="474"/>
      <c r="I125" s="474"/>
      <c r="J125" s="474"/>
      <c r="K125" s="474"/>
      <c r="L125" s="474"/>
      <c r="M125" s="121" t="s">
        <v>629</v>
      </c>
      <c r="N125" s="303">
        <v>7</v>
      </c>
      <c r="O125" s="303">
        <v>4</v>
      </c>
      <c r="P125" s="303">
        <v>2</v>
      </c>
      <c r="Q125" s="303">
        <v>2</v>
      </c>
      <c r="R125" s="303">
        <v>1</v>
      </c>
      <c r="T125" s="131"/>
    </row>
    <row r="127" spans="1:20" ht="26.25" customHeight="1">
      <c r="A127" s="479" t="s">
        <v>475</v>
      </c>
      <c r="B127" s="479"/>
      <c r="C127" s="479"/>
      <c r="D127" s="479"/>
      <c r="E127" s="479"/>
      <c r="F127" s="479"/>
      <c r="G127" s="479"/>
      <c r="H127" s="479"/>
      <c r="I127" s="479"/>
      <c r="J127" s="479"/>
      <c r="K127" s="479"/>
      <c r="L127" s="479"/>
    </row>
    <row r="128" spans="1:20" ht="18.75" customHeight="1">
      <c r="A128" s="478" t="s">
        <v>561</v>
      </c>
      <c r="B128" s="478"/>
      <c r="C128" s="478"/>
      <c r="D128" s="478"/>
      <c r="E128" s="478"/>
      <c r="F128" s="478"/>
      <c r="G128" s="478"/>
      <c r="H128" s="478"/>
      <c r="I128" s="478"/>
      <c r="J128" s="478"/>
      <c r="K128" s="478"/>
      <c r="L128" s="478"/>
    </row>
    <row r="130" spans="1:22" ht="33.75" customHeight="1">
      <c r="A130" s="107" t="s">
        <v>476</v>
      </c>
      <c r="B130" s="475" t="s">
        <v>710</v>
      </c>
      <c r="C130" s="488"/>
      <c r="D130" s="488"/>
      <c r="E130" s="488"/>
      <c r="F130" s="488"/>
      <c r="G130" s="488"/>
      <c r="H130" s="488"/>
      <c r="I130" s="488"/>
      <c r="J130" s="488"/>
      <c r="K130" s="488"/>
      <c r="L130" s="488"/>
      <c r="M130" s="124" t="s">
        <v>2</v>
      </c>
      <c r="N130" s="133" t="s">
        <v>443</v>
      </c>
      <c r="O130" s="133" t="s">
        <v>444</v>
      </c>
      <c r="P130" s="133" t="s">
        <v>445</v>
      </c>
      <c r="Q130" s="133" t="s">
        <v>446</v>
      </c>
      <c r="R130" s="133" t="s">
        <v>447</v>
      </c>
    </row>
    <row r="131" spans="1:22">
      <c r="B131" s="474" t="s">
        <v>477</v>
      </c>
      <c r="C131" s="474"/>
      <c r="D131" s="474"/>
      <c r="E131" s="474"/>
      <c r="F131" s="474"/>
      <c r="G131" s="474"/>
      <c r="H131" s="474"/>
      <c r="I131" s="474"/>
      <c r="J131" s="474"/>
      <c r="K131" s="474"/>
      <c r="L131" s="474"/>
      <c r="M131" s="124" t="s">
        <v>631</v>
      </c>
      <c r="N131" s="303">
        <v>16910000</v>
      </c>
      <c r="O131" s="303">
        <v>11000000</v>
      </c>
      <c r="P131" s="303">
        <v>14190000</v>
      </c>
      <c r="Q131" s="303">
        <v>13179450</v>
      </c>
      <c r="R131" s="303">
        <v>15255000</v>
      </c>
      <c r="T131" s="131"/>
    </row>
    <row r="132" spans="1:22">
      <c r="V132" s="93"/>
    </row>
    <row r="133" spans="1:22" ht="18.75" customHeight="1">
      <c r="A133" s="478" t="s">
        <v>632</v>
      </c>
      <c r="B133" s="478"/>
      <c r="C133" s="478"/>
      <c r="D133" s="478"/>
      <c r="E133" s="478"/>
      <c r="F133" s="478"/>
      <c r="G133" s="478"/>
      <c r="H133" s="478"/>
      <c r="I133" s="478"/>
      <c r="J133" s="478"/>
      <c r="K133" s="478"/>
      <c r="L133" s="496"/>
      <c r="M133" s="148" t="s">
        <v>2</v>
      </c>
      <c r="N133" s="149" t="s">
        <v>443</v>
      </c>
      <c r="O133" s="149" t="s">
        <v>444</v>
      </c>
      <c r="P133" s="149" t="s">
        <v>445</v>
      </c>
      <c r="Q133" s="149" t="s">
        <v>446</v>
      </c>
      <c r="R133" s="149" t="s">
        <v>447</v>
      </c>
      <c r="V133" s="93"/>
    </row>
    <row r="134" spans="1:22" ht="17.25" customHeight="1">
      <c r="A134" s="127" t="s">
        <v>478</v>
      </c>
      <c r="B134" s="474" t="s">
        <v>711</v>
      </c>
      <c r="C134" s="474"/>
      <c r="D134" s="474"/>
      <c r="E134" s="474"/>
      <c r="F134" s="474"/>
      <c r="G134" s="474"/>
      <c r="H134" s="474"/>
      <c r="I134" s="474"/>
      <c r="J134" s="474"/>
      <c r="K134" s="474"/>
      <c r="L134" s="474"/>
      <c r="M134" s="150" t="s">
        <v>636</v>
      </c>
      <c r="N134" s="332">
        <v>157448</v>
      </c>
      <c r="O134" s="332">
        <v>153397</v>
      </c>
      <c r="P134" s="332">
        <v>143761</v>
      </c>
      <c r="Q134" s="332">
        <v>135401</v>
      </c>
      <c r="R134" s="332">
        <v>131042</v>
      </c>
      <c r="T134" s="473" t="s">
        <v>5086</v>
      </c>
      <c r="V134" s="93"/>
    </row>
    <row r="135" spans="1:22" ht="15.75" customHeight="1">
      <c r="A135" s="127"/>
      <c r="B135" s="488" t="s">
        <v>633</v>
      </c>
      <c r="C135" s="488"/>
      <c r="D135" s="488"/>
      <c r="E135" s="488"/>
      <c r="F135" s="488"/>
      <c r="G135" s="488"/>
      <c r="H135" s="488"/>
      <c r="I135" s="488"/>
      <c r="J135" s="488"/>
      <c r="K135" s="488"/>
      <c r="L135" s="488"/>
      <c r="M135" s="150" t="s">
        <v>635</v>
      </c>
      <c r="N135" s="332">
        <v>43176</v>
      </c>
      <c r="O135" s="332">
        <v>38364</v>
      </c>
      <c r="P135" s="332">
        <v>36984</v>
      </c>
      <c r="Q135" s="332">
        <v>37884</v>
      </c>
      <c r="R135" s="332">
        <v>38964</v>
      </c>
      <c r="T135" s="473"/>
      <c r="V135" s="93"/>
    </row>
    <row r="136" spans="1:22">
      <c r="B136" s="488" t="s">
        <v>634</v>
      </c>
      <c r="C136" s="488"/>
      <c r="D136" s="488"/>
      <c r="E136" s="488"/>
      <c r="F136" s="488"/>
      <c r="G136" s="488"/>
      <c r="H136" s="488"/>
      <c r="I136" s="488"/>
      <c r="J136" s="488"/>
      <c r="K136" s="488"/>
      <c r="L136" s="488"/>
      <c r="V136" s="93"/>
    </row>
    <row r="137" spans="1:22">
      <c r="B137" s="147"/>
      <c r="C137" s="147"/>
      <c r="D137" s="147"/>
      <c r="E137" s="147"/>
      <c r="F137" s="147"/>
      <c r="G137" s="147"/>
      <c r="H137" s="147"/>
      <c r="I137" s="147"/>
      <c r="J137" s="147"/>
      <c r="K137" s="147"/>
      <c r="L137" s="147"/>
    </row>
    <row r="138" spans="1:22" ht="99" customHeight="1">
      <c r="A138" s="107" t="s">
        <v>479</v>
      </c>
      <c r="B138" s="474" t="s">
        <v>732</v>
      </c>
      <c r="C138" s="474"/>
      <c r="D138" s="474"/>
      <c r="E138" s="474"/>
      <c r="F138" s="474"/>
      <c r="G138" s="474"/>
      <c r="H138" s="474"/>
      <c r="I138" s="474"/>
      <c r="J138" s="474"/>
      <c r="K138" s="474"/>
      <c r="L138" s="474"/>
      <c r="N138" s="303" t="s">
        <v>2027</v>
      </c>
      <c r="T138" s="131"/>
    </row>
    <row r="140" spans="1:22" ht="18.75" customHeight="1">
      <c r="A140" s="478" t="s">
        <v>480</v>
      </c>
      <c r="B140" s="478"/>
      <c r="C140" s="478"/>
      <c r="D140" s="478"/>
      <c r="E140" s="478"/>
      <c r="F140" s="478"/>
      <c r="G140" s="478"/>
      <c r="H140" s="478"/>
      <c r="I140" s="478"/>
      <c r="J140" s="478"/>
      <c r="K140" s="478"/>
      <c r="L140" s="478"/>
    </row>
    <row r="141" spans="1:22" s="140" customFormat="1" ht="65.25" customHeight="1">
      <c r="A141" s="107" t="s">
        <v>481</v>
      </c>
      <c r="B141" s="474" t="s">
        <v>733</v>
      </c>
      <c r="C141" s="488"/>
      <c r="D141" s="488"/>
      <c r="E141" s="488"/>
      <c r="F141" s="488"/>
      <c r="G141" s="488"/>
      <c r="H141" s="488"/>
      <c r="I141" s="488"/>
      <c r="J141" s="488"/>
      <c r="K141" s="488"/>
      <c r="L141" s="488"/>
      <c r="M141" s="136"/>
      <c r="N141" s="303" t="s">
        <v>2090</v>
      </c>
      <c r="T141" s="131"/>
    </row>
    <row r="142" spans="1:22" s="140" customFormat="1" ht="14.25" customHeight="1">
      <c r="B142" s="151"/>
      <c r="C142" s="152"/>
      <c r="D142" s="152"/>
      <c r="E142" s="152"/>
      <c r="F142" s="152"/>
      <c r="G142" s="152"/>
      <c r="H142" s="152"/>
      <c r="I142" s="152"/>
      <c r="J142" s="152"/>
      <c r="K142" s="152"/>
      <c r="L142" s="152"/>
      <c r="M142" s="136"/>
      <c r="N142" s="153"/>
    </row>
    <row r="143" spans="1:22">
      <c r="A143" s="107" t="s">
        <v>482</v>
      </c>
      <c r="B143" s="475" t="s">
        <v>712</v>
      </c>
      <c r="C143" s="475"/>
      <c r="D143" s="475"/>
      <c r="E143" s="475"/>
      <c r="F143" s="475"/>
      <c r="G143" s="475"/>
      <c r="H143" s="475"/>
      <c r="I143" s="475"/>
      <c r="J143" s="475"/>
      <c r="K143" s="475"/>
      <c r="L143" s="475"/>
      <c r="M143" s="148" t="s">
        <v>2</v>
      </c>
      <c r="N143" s="149" t="s">
        <v>443</v>
      </c>
      <c r="O143" s="149" t="s">
        <v>444</v>
      </c>
      <c r="P143" s="149" t="s">
        <v>445</v>
      </c>
      <c r="Q143" s="149" t="s">
        <v>446</v>
      </c>
      <c r="R143" s="149" t="s">
        <v>447</v>
      </c>
    </row>
    <row r="144" spans="1:22">
      <c r="B144" s="474" t="s">
        <v>637</v>
      </c>
      <c r="C144" s="474"/>
      <c r="D144" s="474"/>
      <c r="E144" s="474"/>
      <c r="F144" s="474"/>
      <c r="G144" s="474"/>
      <c r="H144" s="474"/>
      <c r="I144" s="474"/>
      <c r="J144" s="474"/>
      <c r="K144" s="474"/>
      <c r="L144" s="494"/>
      <c r="M144" s="148" t="s">
        <v>631</v>
      </c>
      <c r="N144" s="332">
        <v>3044071</v>
      </c>
      <c r="O144" s="332">
        <v>3265258</v>
      </c>
      <c r="P144" s="332">
        <v>5412115</v>
      </c>
      <c r="Q144" s="332">
        <v>2566701</v>
      </c>
      <c r="R144" s="332">
        <v>2845414</v>
      </c>
      <c r="T144" s="131"/>
    </row>
    <row r="146" spans="1:20" s="140" customFormat="1" ht="63.75" customHeight="1">
      <c r="A146" s="107" t="s">
        <v>562</v>
      </c>
      <c r="B146" s="475" t="s">
        <v>734</v>
      </c>
      <c r="C146" s="474"/>
      <c r="D146" s="474"/>
      <c r="E146" s="474"/>
      <c r="F146" s="474"/>
      <c r="G146" s="474"/>
      <c r="H146" s="474"/>
      <c r="I146" s="474"/>
      <c r="J146" s="474"/>
      <c r="K146" s="474"/>
      <c r="L146" s="474"/>
      <c r="M146" s="136"/>
      <c r="N146" s="303" t="s">
        <v>2088</v>
      </c>
      <c r="T146" s="131"/>
    </row>
    <row r="147" spans="1:20">
      <c r="Q147" s="403"/>
    </row>
    <row r="148" spans="1:20" ht="18.75" customHeight="1">
      <c r="A148" s="478" t="s">
        <v>563</v>
      </c>
      <c r="B148" s="478"/>
      <c r="C148" s="478"/>
      <c r="D148" s="478"/>
      <c r="E148" s="478"/>
      <c r="F148" s="478"/>
      <c r="G148" s="478"/>
      <c r="H148" s="478"/>
      <c r="I148" s="478"/>
      <c r="J148" s="478"/>
      <c r="K148" s="478"/>
      <c r="L148" s="478"/>
      <c r="Q148" s="403"/>
    </row>
    <row r="149" spans="1:20">
      <c r="A149" s="107" t="s">
        <v>483</v>
      </c>
      <c r="B149" s="475" t="s">
        <v>713</v>
      </c>
      <c r="C149" s="474"/>
      <c r="D149" s="474"/>
      <c r="E149" s="474"/>
      <c r="F149" s="474"/>
      <c r="G149" s="474"/>
      <c r="H149" s="474"/>
      <c r="I149" s="474"/>
      <c r="J149" s="474"/>
      <c r="K149" s="474"/>
      <c r="L149" s="474"/>
      <c r="M149" s="154"/>
      <c r="N149" s="155"/>
      <c r="Q149" s="403"/>
    </row>
    <row r="150" spans="1:20">
      <c r="B150" s="474" t="s">
        <v>484</v>
      </c>
      <c r="C150" s="474"/>
      <c r="D150" s="474"/>
      <c r="E150" s="474"/>
      <c r="F150" s="474"/>
      <c r="G150" s="474"/>
      <c r="H150" s="474"/>
      <c r="I150" s="474"/>
      <c r="J150" s="474"/>
      <c r="K150" s="474"/>
      <c r="L150" s="474"/>
      <c r="M150" s="166"/>
      <c r="N150" s="303">
        <v>18</v>
      </c>
      <c r="Q150" s="403"/>
      <c r="T150" s="131"/>
    </row>
    <row r="151" spans="1:20">
      <c r="Q151" s="403"/>
    </row>
    <row r="152" spans="1:20" ht="44.25" customHeight="1">
      <c r="A152" s="107" t="s">
        <v>485</v>
      </c>
      <c r="B152" s="475" t="s">
        <v>735</v>
      </c>
      <c r="C152" s="474"/>
      <c r="D152" s="474"/>
      <c r="E152" s="474"/>
      <c r="F152" s="474"/>
      <c r="G152" s="474"/>
      <c r="H152" s="474"/>
      <c r="I152" s="474"/>
      <c r="J152" s="474"/>
      <c r="K152" s="474"/>
      <c r="L152" s="474"/>
      <c r="N152" s="303" t="s">
        <v>2090</v>
      </c>
      <c r="T152" s="131"/>
    </row>
    <row r="154" spans="1:20" ht="18.75" customHeight="1">
      <c r="A154" s="478" t="s">
        <v>564</v>
      </c>
      <c r="B154" s="478"/>
      <c r="C154" s="478"/>
      <c r="D154" s="478"/>
      <c r="E154" s="478"/>
      <c r="F154" s="478"/>
      <c r="G154" s="478"/>
      <c r="H154" s="478"/>
      <c r="I154" s="478"/>
      <c r="J154" s="478"/>
      <c r="K154" s="478"/>
      <c r="L154" s="478"/>
    </row>
    <row r="155" spans="1:20" ht="33.75" customHeight="1">
      <c r="A155" s="107" t="s">
        <v>486</v>
      </c>
      <c r="B155" s="475" t="s">
        <v>714</v>
      </c>
      <c r="C155" s="474"/>
      <c r="D155" s="474"/>
      <c r="E155" s="474"/>
      <c r="F155" s="474"/>
      <c r="G155" s="474"/>
      <c r="H155" s="474"/>
      <c r="I155" s="474"/>
      <c r="J155" s="474"/>
      <c r="K155" s="474"/>
      <c r="L155" s="474"/>
      <c r="M155" s="124" t="s">
        <v>2</v>
      </c>
      <c r="N155" s="133" t="s">
        <v>443</v>
      </c>
      <c r="O155" s="133" t="s">
        <v>444</v>
      </c>
      <c r="P155" s="133" t="s">
        <v>445</v>
      </c>
      <c r="Q155" s="133" t="s">
        <v>446</v>
      </c>
      <c r="R155" s="133" t="s">
        <v>447</v>
      </c>
    </row>
    <row r="156" spans="1:20">
      <c r="B156" s="474" t="s">
        <v>487</v>
      </c>
      <c r="C156" s="474"/>
      <c r="D156" s="474"/>
      <c r="E156" s="474"/>
      <c r="F156" s="474"/>
      <c r="G156" s="474"/>
      <c r="H156" s="474"/>
      <c r="I156" s="474"/>
      <c r="J156" s="474"/>
      <c r="K156" s="474"/>
      <c r="L156" s="474"/>
      <c r="M156" s="124" t="s">
        <v>631</v>
      </c>
      <c r="N156" s="303">
        <v>39433321</v>
      </c>
      <c r="O156" s="303">
        <v>47055543</v>
      </c>
      <c r="P156" s="303">
        <v>24734972</v>
      </c>
      <c r="Q156" s="303">
        <v>24490571</v>
      </c>
      <c r="R156" s="303">
        <v>24821719</v>
      </c>
      <c r="T156" s="131"/>
    </row>
    <row r="157" spans="1:20">
      <c r="B157" s="474"/>
      <c r="C157" s="474"/>
      <c r="D157" s="474"/>
      <c r="E157" s="474"/>
      <c r="F157" s="474"/>
      <c r="G157" s="474"/>
      <c r="H157" s="474"/>
      <c r="I157" s="474"/>
      <c r="J157" s="474"/>
      <c r="K157" s="474"/>
      <c r="L157" s="474"/>
    </row>
    <row r="159" spans="1:20" ht="46.5" customHeight="1">
      <c r="A159" s="486" t="s">
        <v>565</v>
      </c>
      <c r="B159" s="486"/>
      <c r="C159" s="486"/>
      <c r="D159" s="486"/>
      <c r="E159" s="486"/>
      <c r="F159" s="486"/>
      <c r="G159" s="486"/>
      <c r="H159" s="486"/>
      <c r="I159" s="486"/>
      <c r="J159" s="486"/>
      <c r="K159" s="486"/>
      <c r="L159" s="486"/>
    </row>
    <row r="160" spans="1:20" ht="18.75" customHeight="1">
      <c r="A160" s="478" t="s">
        <v>566</v>
      </c>
      <c r="B160" s="478"/>
      <c r="C160" s="478"/>
      <c r="D160" s="478"/>
      <c r="E160" s="478"/>
      <c r="F160" s="478"/>
      <c r="G160" s="478"/>
      <c r="H160" s="478"/>
      <c r="I160" s="478"/>
      <c r="J160" s="478"/>
      <c r="K160" s="478"/>
      <c r="L160" s="478"/>
    </row>
    <row r="161" spans="1:20" ht="36" customHeight="1">
      <c r="A161" s="107" t="s">
        <v>488</v>
      </c>
      <c r="B161" s="475" t="s">
        <v>715</v>
      </c>
      <c r="C161" s="474"/>
      <c r="D161" s="474"/>
      <c r="E161" s="474"/>
      <c r="F161" s="474"/>
      <c r="G161" s="474"/>
      <c r="H161" s="474"/>
      <c r="I161" s="474"/>
      <c r="J161" s="474"/>
      <c r="K161" s="474"/>
      <c r="L161" s="474"/>
      <c r="M161" s="124" t="s">
        <v>2</v>
      </c>
      <c r="N161" s="133" t="s">
        <v>443</v>
      </c>
      <c r="O161" s="133" t="s">
        <v>444</v>
      </c>
      <c r="P161" s="133" t="s">
        <v>445</v>
      </c>
      <c r="Q161" s="133" t="s">
        <v>446</v>
      </c>
      <c r="R161" s="133" t="s">
        <v>447</v>
      </c>
    </row>
    <row r="162" spans="1:20" ht="33.75" customHeight="1">
      <c r="B162" s="474" t="s">
        <v>489</v>
      </c>
      <c r="C162" s="474"/>
      <c r="D162" s="474"/>
      <c r="E162" s="474"/>
      <c r="F162" s="474"/>
      <c r="G162" s="474"/>
      <c r="H162" s="474"/>
      <c r="I162" s="474"/>
      <c r="J162" s="474"/>
      <c r="K162" s="474"/>
      <c r="L162" s="474"/>
      <c r="M162" s="122" t="s">
        <v>638</v>
      </c>
      <c r="N162" s="303">
        <v>95</v>
      </c>
      <c r="O162" s="303">
        <v>105</v>
      </c>
      <c r="P162" s="303">
        <v>95</v>
      </c>
      <c r="Q162" s="303">
        <v>99</v>
      </c>
      <c r="R162" s="303">
        <v>102</v>
      </c>
      <c r="T162" s="131"/>
    </row>
    <row r="164" spans="1:20" s="140" customFormat="1" ht="91.5" customHeight="1">
      <c r="A164" s="139" t="s">
        <v>490</v>
      </c>
      <c r="B164" s="480" t="s">
        <v>736</v>
      </c>
      <c r="C164" s="481"/>
      <c r="D164" s="481"/>
      <c r="E164" s="481"/>
      <c r="F164" s="481"/>
      <c r="G164" s="481"/>
      <c r="H164" s="481"/>
      <c r="I164" s="481"/>
      <c r="J164" s="481"/>
      <c r="K164" s="481"/>
      <c r="L164" s="481"/>
      <c r="M164" s="136"/>
      <c r="N164" s="303" t="s">
        <v>2027</v>
      </c>
      <c r="T164" s="333" t="s">
        <v>3950</v>
      </c>
    </row>
    <row r="166" spans="1:20" ht="31.5" customHeight="1">
      <c r="A166" s="107" t="s">
        <v>491</v>
      </c>
      <c r="B166" s="475" t="s">
        <v>716</v>
      </c>
      <c r="C166" s="474"/>
      <c r="D166" s="474"/>
      <c r="E166" s="474"/>
      <c r="F166" s="474"/>
      <c r="G166" s="474"/>
      <c r="H166" s="474"/>
      <c r="I166" s="474"/>
      <c r="J166" s="474"/>
      <c r="K166" s="474"/>
      <c r="L166" s="474"/>
      <c r="M166" s="124" t="s">
        <v>2</v>
      </c>
      <c r="N166" s="133" t="s">
        <v>443</v>
      </c>
      <c r="O166" s="133" t="s">
        <v>444</v>
      </c>
      <c r="P166" s="133" t="s">
        <v>445</v>
      </c>
      <c r="Q166" s="133" t="s">
        <v>446</v>
      </c>
      <c r="R166" s="133" t="s">
        <v>447</v>
      </c>
    </row>
    <row r="167" spans="1:20" ht="30.75" customHeight="1">
      <c r="B167" s="474" t="s">
        <v>492</v>
      </c>
      <c r="C167" s="474"/>
      <c r="D167" s="474"/>
      <c r="E167" s="474"/>
      <c r="F167" s="474"/>
      <c r="G167" s="474"/>
      <c r="H167" s="474"/>
      <c r="I167" s="474"/>
      <c r="J167" s="474"/>
      <c r="K167" s="474"/>
      <c r="L167" s="474"/>
      <c r="M167" s="122" t="s">
        <v>638</v>
      </c>
      <c r="N167" s="303">
        <v>40</v>
      </c>
      <c r="O167" s="303">
        <v>35</v>
      </c>
      <c r="P167" s="303">
        <v>16</v>
      </c>
      <c r="Q167" s="303">
        <v>10</v>
      </c>
      <c r="R167" s="303">
        <v>8</v>
      </c>
      <c r="T167" s="131"/>
    </row>
    <row r="169" spans="1:20" ht="38.25" customHeight="1">
      <c r="A169" s="156" t="s">
        <v>493</v>
      </c>
      <c r="B169" s="491" t="s">
        <v>749</v>
      </c>
      <c r="C169" s="492"/>
      <c r="D169" s="492"/>
      <c r="E169" s="492"/>
      <c r="F169" s="492"/>
      <c r="G169" s="492"/>
      <c r="H169" s="492"/>
      <c r="I169" s="492"/>
      <c r="J169" s="492"/>
      <c r="K169" s="492"/>
      <c r="L169" s="493"/>
    </row>
    <row r="170" spans="1:20" s="157" customFormat="1" ht="78" customHeight="1">
      <c r="B170" s="474" t="s">
        <v>750</v>
      </c>
      <c r="C170" s="474"/>
      <c r="D170" s="474"/>
      <c r="E170" s="474"/>
      <c r="F170" s="474"/>
      <c r="G170" s="474"/>
      <c r="H170" s="474"/>
      <c r="I170" s="474"/>
      <c r="J170" s="474"/>
      <c r="K170" s="474"/>
      <c r="L170" s="474"/>
      <c r="M170" s="168"/>
      <c r="N170" s="303" t="s">
        <v>73</v>
      </c>
      <c r="T170" s="131"/>
    </row>
    <row r="171" spans="1:20" ht="79.5" customHeight="1">
      <c r="B171" s="474" t="s">
        <v>751</v>
      </c>
      <c r="C171" s="474"/>
      <c r="D171" s="474"/>
      <c r="E171" s="474"/>
      <c r="F171" s="474"/>
      <c r="G171" s="474"/>
      <c r="H171" s="474"/>
      <c r="I171" s="474"/>
      <c r="J171" s="474"/>
      <c r="K171" s="474"/>
      <c r="L171" s="474"/>
      <c r="N171" s="303" t="s">
        <v>73</v>
      </c>
      <c r="T171" s="333" t="s">
        <v>2082</v>
      </c>
    </row>
    <row r="172" spans="1:20" ht="79.5" customHeight="1">
      <c r="B172" s="474" t="s">
        <v>752</v>
      </c>
      <c r="C172" s="474"/>
      <c r="D172" s="474"/>
      <c r="E172" s="474"/>
      <c r="F172" s="474"/>
      <c r="G172" s="474"/>
      <c r="H172" s="474"/>
      <c r="I172" s="474"/>
      <c r="J172" s="474"/>
      <c r="K172" s="474"/>
      <c r="L172" s="474"/>
      <c r="N172" s="303" t="s">
        <v>73</v>
      </c>
      <c r="T172" s="131"/>
    </row>
    <row r="174" spans="1:20" ht="18.75" customHeight="1">
      <c r="A174" s="478" t="s">
        <v>639</v>
      </c>
      <c r="B174" s="478"/>
      <c r="C174" s="478"/>
      <c r="D174" s="478"/>
      <c r="E174" s="478"/>
      <c r="F174" s="478"/>
      <c r="G174" s="478"/>
      <c r="H174" s="478"/>
      <c r="I174" s="478"/>
      <c r="J174" s="478"/>
      <c r="K174" s="478"/>
      <c r="L174" s="478"/>
    </row>
    <row r="175" spans="1:20" ht="55.5" customHeight="1">
      <c r="A175" s="107" t="s">
        <v>494</v>
      </c>
      <c r="B175" s="475" t="s">
        <v>717</v>
      </c>
      <c r="C175" s="474"/>
      <c r="D175" s="474"/>
      <c r="E175" s="474"/>
      <c r="F175" s="474"/>
      <c r="G175" s="474"/>
      <c r="H175" s="474"/>
      <c r="I175" s="474"/>
      <c r="J175" s="474"/>
      <c r="K175" s="474"/>
      <c r="L175" s="474"/>
      <c r="M175" s="124" t="s">
        <v>2</v>
      </c>
      <c r="N175" s="133" t="s">
        <v>443</v>
      </c>
      <c r="O175" s="133" t="s">
        <v>444</v>
      </c>
      <c r="P175" s="133" t="s">
        <v>445</v>
      </c>
      <c r="Q175" s="133" t="s">
        <v>446</v>
      </c>
      <c r="R175" s="133" t="s">
        <v>447</v>
      </c>
    </row>
    <row r="176" spans="1:20" ht="48.75" customHeight="1">
      <c r="B176" s="474" t="s">
        <v>642</v>
      </c>
      <c r="C176" s="474"/>
      <c r="D176" s="474"/>
      <c r="E176" s="474"/>
      <c r="F176" s="474"/>
      <c r="G176" s="474"/>
      <c r="H176" s="474"/>
      <c r="I176" s="474"/>
      <c r="J176" s="474"/>
      <c r="K176" s="474"/>
      <c r="L176" s="474"/>
      <c r="M176" s="122" t="s">
        <v>640</v>
      </c>
      <c r="N176" s="303">
        <v>72</v>
      </c>
      <c r="O176" s="303">
        <v>76</v>
      </c>
      <c r="P176" s="303">
        <v>86</v>
      </c>
      <c r="Q176" s="303">
        <v>83</v>
      </c>
      <c r="R176" s="303">
        <v>74</v>
      </c>
      <c r="T176" s="131"/>
    </row>
    <row r="177" spans="1:20" ht="45" customHeight="1">
      <c r="B177" s="474" t="s">
        <v>643</v>
      </c>
      <c r="C177" s="474"/>
      <c r="D177" s="474"/>
      <c r="E177" s="474"/>
      <c r="F177" s="474"/>
      <c r="G177" s="474"/>
      <c r="H177" s="474"/>
      <c r="I177" s="474"/>
      <c r="J177" s="474"/>
      <c r="K177" s="474"/>
      <c r="L177" s="474"/>
      <c r="M177" s="122" t="s">
        <v>641</v>
      </c>
      <c r="N177" s="303">
        <v>72</v>
      </c>
      <c r="O177" s="303">
        <v>58</v>
      </c>
      <c r="P177" s="303">
        <v>66</v>
      </c>
      <c r="Q177" s="303">
        <v>65</v>
      </c>
      <c r="R177" s="303">
        <v>60</v>
      </c>
      <c r="T177" s="131"/>
    </row>
    <row r="179" spans="1:20" ht="43.5" customHeight="1">
      <c r="A179" s="127" t="s">
        <v>495</v>
      </c>
      <c r="B179" s="475" t="s">
        <v>718</v>
      </c>
      <c r="C179" s="474"/>
      <c r="D179" s="474"/>
      <c r="E179" s="474"/>
      <c r="F179" s="474"/>
      <c r="G179" s="474"/>
      <c r="H179" s="474"/>
      <c r="I179" s="474"/>
      <c r="J179" s="474"/>
      <c r="K179" s="474"/>
      <c r="L179" s="494"/>
      <c r="M179" s="124" t="s">
        <v>2</v>
      </c>
      <c r="N179" s="125" t="s">
        <v>443</v>
      </c>
      <c r="O179" s="125" t="s">
        <v>444</v>
      </c>
      <c r="P179" s="125" t="s">
        <v>445</v>
      </c>
      <c r="Q179" s="125" t="s">
        <v>446</v>
      </c>
      <c r="R179" s="125" t="s">
        <v>447</v>
      </c>
    </row>
    <row r="180" spans="1:20" ht="33.75" customHeight="1">
      <c r="B180" s="495" t="s">
        <v>496</v>
      </c>
      <c r="C180" s="495"/>
      <c r="D180" s="495"/>
      <c r="E180" s="495"/>
      <c r="F180" s="495"/>
      <c r="G180" s="495"/>
      <c r="H180" s="495"/>
      <c r="I180" s="495"/>
      <c r="J180" s="495"/>
      <c r="K180" s="495"/>
      <c r="L180" s="495"/>
      <c r="M180" s="122" t="s">
        <v>644</v>
      </c>
      <c r="N180" s="303">
        <v>62</v>
      </c>
      <c r="O180" s="303">
        <v>74</v>
      </c>
      <c r="P180" s="303">
        <v>63</v>
      </c>
      <c r="Q180" s="303">
        <v>51</v>
      </c>
      <c r="R180" s="303">
        <v>26</v>
      </c>
      <c r="T180" s="333" t="s">
        <v>3952</v>
      </c>
    </row>
    <row r="182" spans="1:20" ht="33" customHeight="1">
      <c r="A182" s="107" t="s">
        <v>497</v>
      </c>
      <c r="B182" s="474" t="s">
        <v>719</v>
      </c>
      <c r="C182" s="474"/>
      <c r="D182" s="474"/>
      <c r="E182" s="474"/>
      <c r="F182" s="474"/>
      <c r="G182" s="474"/>
      <c r="H182" s="474"/>
      <c r="I182" s="474"/>
      <c r="J182" s="474"/>
      <c r="K182" s="474"/>
      <c r="L182" s="474"/>
    </row>
    <row r="183" spans="1:20" ht="44.25" customHeight="1">
      <c r="B183" s="474" t="s">
        <v>498</v>
      </c>
      <c r="C183" s="488"/>
      <c r="D183" s="488"/>
      <c r="E183" s="488"/>
      <c r="F183" s="488"/>
      <c r="G183" s="488"/>
      <c r="H183" s="488"/>
      <c r="I183" s="488"/>
      <c r="J183" s="488"/>
      <c r="K183" s="488"/>
      <c r="L183" s="488"/>
      <c r="M183" s="166"/>
      <c r="N183" s="303">
        <v>29</v>
      </c>
      <c r="T183" s="131"/>
    </row>
    <row r="184" spans="1:20" ht="19.5" customHeight="1">
      <c r="B184" s="474" t="s">
        <v>645</v>
      </c>
      <c r="C184" s="474"/>
      <c r="D184" s="474"/>
      <c r="E184" s="474"/>
      <c r="F184" s="474"/>
      <c r="G184" s="474"/>
      <c r="H184" s="474"/>
      <c r="I184" s="474"/>
      <c r="J184" s="474"/>
      <c r="K184" s="474"/>
      <c r="L184" s="474"/>
      <c r="M184" s="166"/>
      <c r="N184" s="303">
        <v>92</v>
      </c>
      <c r="T184" s="131"/>
    </row>
    <row r="186" spans="1:20" ht="18.75" customHeight="1">
      <c r="A186" s="478" t="s">
        <v>567</v>
      </c>
      <c r="B186" s="478"/>
      <c r="C186" s="478"/>
      <c r="D186" s="478"/>
      <c r="E186" s="478"/>
      <c r="F186" s="478"/>
      <c r="G186" s="478"/>
      <c r="H186" s="478"/>
      <c r="I186" s="478"/>
      <c r="J186" s="478"/>
      <c r="K186" s="478"/>
      <c r="L186" s="478"/>
    </row>
    <row r="187" spans="1:20" ht="39.75" customHeight="1">
      <c r="A187" s="127" t="s">
        <v>499</v>
      </c>
      <c r="B187" s="475" t="s">
        <v>720</v>
      </c>
      <c r="C187" s="474"/>
      <c r="D187" s="474"/>
      <c r="E187" s="474"/>
      <c r="F187" s="474"/>
      <c r="G187" s="474"/>
      <c r="H187" s="474"/>
      <c r="I187" s="474"/>
      <c r="J187" s="474"/>
      <c r="K187" s="474"/>
      <c r="L187" s="474"/>
      <c r="M187" s="124" t="s">
        <v>2</v>
      </c>
      <c r="N187" s="133" t="s">
        <v>443</v>
      </c>
      <c r="O187" s="133" t="s">
        <v>444</v>
      </c>
      <c r="P187" s="133" t="s">
        <v>445</v>
      </c>
      <c r="Q187" s="133" t="s">
        <v>446</v>
      </c>
      <c r="R187" s="133" t="s">
        <v>447</v>
      </c>
    </row>
    <row r="188" spans="1:20" ht="32.25" customHeight="1">
      <c r="B188" s="474" t="s">
        <v>500</v>
      </c>
      <c r="C188" s="476"/>
      <c r="D188" s="476"/>
      <c r="E188" s="476"/>
      <c r="F188" s="476"/>
      <c r="G188" s="476"/>
      <c r="H188" s="476"/>
      <c r="I188" s="476"/>
      <c r="J188" s="476"/>
      <c r="K188" s="476"/>
      <c r="L188" s="476"/>
      <c r="M188" s="122" t="s">
        <v>646</v>
      </c>
      <c r="N188" s="303">
        <v>6</v>
      </c>
      <c r="O188" s="303">
        <v>21</v>
      </c>
      <c r="P188" s="303">
        <v>2</v>
      </c>
      <c r="Q188" s="303">
        <v>3</v>
      </c>
      <c r="R188" s="303">
        <v>2</v>
      </c>
      <c r="T188" s="131"/>
    </row>
    <row r="190" spans="1:20">
      <c r="A190" s="107" t="s">
        <v>501</v>
      </c>
      <c r="B190" s="474" t="s">
        <v>721</v>
      </c>
      <c r="C190" s="474"/>
      <c r="D190" s="474"/>
      <c r="E190" s="474"/>
      <c r="F190" s="474"/>
      <c r="G190" s="474"/>
      <c r="H190" s="474"/>
      <c r="I190" s="474"/>
      <c r="J190" s="474"/>
      <c r="K190" s="474"/>
      <c r="L190" s="474"/>
      <c r="M190" s="124" t="s">
        <v>2</v>
      </c>
      <c r="N190" s="133" t="s">
        <v>443</v>
      </c>
      <c r="O190" s="133" t="s">
        <v>444</v>
      </c>
      <c r="P190" s="133" t="s">
        <v>445</v>
      </c>
      <c r="Q190" s="133" t="s">
        <v>446</v>
      </c>
      <c r="R190" s="133" t="s">
        <v>447</v>
      </c>
    </row>
    <row r="191" spans="1:20">
      <c r="B191" s="474" t="s">
        <v>502</v>
      </c>
      <c r="C191" s="474"/>
      <c r="D191" s="474"/>
      <c r="E191" s="474"/>
      <c r="F191" s="474"/>
      <c r="G191" s="474"/>
      <c r="H191" s="474"/>
      <c r="I191" s="474"/>
      <c r="J191" s="474"/>
      <c r="K191" s="474"/>
      <c r="L191" s="474"/>
      <c r="M191" s="122" t="s">
        <v>647</v>
      </c>
      <c r="N191" s="303" t="s">
        <v>2085</v>
      </c>
      <c r="O191" s="303" t="s">
        <v>2085</v>
      </c>
      <c r="P191" s="303" t="s">
        <v>2085</v>
      </c>
      <c r="Q191" s="303" t="s">
        <v>2085</v>
      </c>
      <c r="R191" s="303" t="s">
        <v>2085</v>
      </c>
      <c r="T191" s="131"/>
    </row>
    <row r="193" spans="1:20" ht="42.75" customHeight="1">
      <c r="A193" s="479" t="s">
        <v>503</v>
      </c>
      <c r="B193" s="479"/>
      <c r="C193" s="479"/>
      <c r="D193" s="479"/>
      <c r="E193" s="479"/>
      <c r="F193" s="479"/>
      <c r="G193" s="479"/>
      <c r="H193" s="479"/>
      <c r="I193" s="479"/>
      <c r="J193" s="479"/>
      <c r="K193" s="479"/>
      <c r="L193" s="479"/>
    </row>
    <row r="195" spans="1:20" ht="18.75" customHeight="1">
      <c r="A195" s="478" t="s">
        <v>568</v>
      </c>
      <c r="B195" s="478"/>
      <c r="C195" s="478"/>
      <c r="D195" s="478"/>
      <c r="E195" s="478"/>
      <c r="F195" s="478"/>
      <c r="G195" s="478"/>
      <c r="H195" s="478"/>
      <c r="I195" s="478"/>
      <c r="J195" s="478"/>
      <c r="K195" s="478"/>
      <c r="L195" s="478"/>
    </row>
    <row r="196" spans="1:20" ht="61.5" customHeight="1">
      <c r="A196" s="107" t="s">
        <v>569</v>
      </c>
      <c r="B196" s="477" t="s">
        <v>737</v>
      </c>
      <c r="C196" s="477"/>
      <c r="D196" s="477"/>
      <c r="E196" s="477"/>
      <c r="F196" s="477"/>
      <c r="G196" s="477"/>
      <c r="H196" s="477"/>
      <c r="I196" s="477"/>
      <c r="J196" s="477"/>
      <c r="K196" s="477"/>
      <c r="L196" s="477"/>
      <c r="N196" s="303" t="s">
        <v>2027</v>
      </c>
      <c r="T196" s="131"/>
    </row>
    <row r="198" spans="1:20" ht="18.75" customHeight="1">
      <c r="A198" s="478" t="s">
        <v>570</v>
      </c>
      <c r="B198" s="478"/>
      <c r="C198" s="478"/>
      <c r="D198" s="478"/>
      <c r="E198" s="478"/>
      <c r="F198" s="478"/>
      <c r="G198" s="478"/>
      <c r="H198" s="478"/>
      <c r="I198" s="478"/>
      <c r="J198" s="478"/>
      <c r="K198" s="478"/>
      <c r="L198" s="478"/>
    </row>
    <row r="199" spans="1:20" ht="32.25" customHeight="1">
      <c r="A199" s="107" t="s">
        <v>504</v>
      </c>
      <c r="B199" s="475" t="s">
        <v>722</v>
      </c>
      <c r="C199" s="474"/>
      <c r="D199" s="474"/>
      <c r="E199" s="474"/>
      <c r="F199" s="474"/>
      <c r="G199" s="474"/>
      <c r="H199" s="474"/>
      <c r="I199" s="474"/>
      <c r="J199" s="474"/>
      <c r="K199" s="474"/>
      <c r="L199" s="474"/>
      <c r="M199" s="122" t="s">
        <v>2</v>
      </c>
      <c r="N199" s="133" t="s">
        <v>443</v>
      </c>
      <c r="O199" s="133" t="s">
        <v>444</v>
      </c>
      <c r="P199" s="133" t="s">
        <v>445</v>
      </c>
      <c r="Q199" s="133" t="s">
        <v>446</v>
      </c>
      <c r="R199" s="133" t="s">
        <v>447</v>
      </c>
    </row>
    <row r="200" spans="1:20" ht="45.75" customHeight="1">
      <c r="B200" s="474" t="s">
        <v>505</v>
      </c>
      <c r="C200" s="474"/>
      <c r="D200" s="474"/>
      <c r="E200" s="474"/>
      <c r="F200" s="474"/>
      <c r="G200" s="474"/>
      <c r="H200" s="474"/>
      <c r="I200" s="474"/>
      <c r="J200" s="474"/>
      <c r="K200" s="474"/>
      <c r="L200" s="474"/>
      <c r="M200" s="122" t="s">
        <v>648</v>
      </c>
      <c r="N200" s="303">
        <v>8</v>
      </c>
      <c r="O200" s="303">
        <v>20</v>
      </c>
      <c r="P200" s="303">
        <v>10</v>
      </c>
      <c r="Q200" s="303">
        <v>12</v>
      </c>
      <c r="R200" s="303">
        <v>3</v>
      </c>
      <c r="T200" s="131"/>
    </row>
    <row r="202" spans="1:20" ht="31.5" customHeight="1">
      <c r="A202" s="107" t="s">
        <v>506</v>
      </c>
      <c r="B202" s="475" t="s">
        <v>723</v>
      </c>
      <c r="C202" s="474"/>
      <c r="D202" s="474"/>
      <c r="E202" s="474"/>
      <c r="F202" s="474"/>
      <c r="G202" s="474"/>
      <c r="H202" s="474"/>
      <c r="I202" s="474"/>
      <c r="J202" s="474"/>
      <c r="K202" s="474"/>
      <c r="L202" s="474"/>
      <c r="M202" s="122" t="s">
        <v>2</v>
      </c>
      <c r="N202" s="133" t="s">
        <v>443</v>
      </c>
      <c r="O202" s="133" t="s">
        <v>444</v>
      </c>
      <c r="P202" s="133" t="s">
        <v>445</v>
      </c>
      <c r="Q202" s="133" t="s">
        <v>446</v>
      </c>
      <c r="R202" s="133" t="s">
        <v>447</v>
      </c>
    </row>
    <row r="203" spans="1:20" ht="32.25" customHeight="1">
      <c r="B203" s="474" t="s">
        <v>507</v>
      </c>
      <c r="C203" s="474"/>
      <c r="D203" s="474"/>
      <c r="E203" s="474"/>
      <c r="F203" s="474"/>
      <c r="G203" s="474"/>
      <c r="H203" s="474"/>
      <c r="I203" s="474"/>
      <c r="J203" s="474"/>
      <c r="K203" s="474"/>
      <c r="L203" s="474"/>
      <c r="M203" s="158" t="s">
        <v>649</v>
      </c>
      <c r="N203" s="303">
        <v>4</v>
      </c>
      <c r="O203" s="303">
        <v>2</v>
      </c>
      <c r="P203" s="303">
        <v>6</v>
      </c>
      <c r="Q203" s="130"/>
      <c r="R203" s="130"/>
      <c r="T203" s="131"/>
    </row>
    <row r="205" spans="1:20" ht="30" customHeight="1">
      <c r="A205" s="107" t="s">
        <v>508</v>
      </c>
      <c r="B205" s="475" t="s">
        <v>724</v>
      </c>
      <c r="C205" s="474"/>
      <c r="D205" s="474"/>
      <c r="E205" s="474"/>
      <c r="F205" s="474"/>
      <c r="G205" s="474"/>
      <c r="H205" s="474"/>
      <c r="I205" s="474"/>
      <c r="J205" s="474"/>
      <c r="K205" s="474"/>
      <c r="L205" s="474"/>
      <c r="M205" s="122" t="s">
        <v>2</v>
      </c>
      <c r="N205" s="125" t="s">
        <v>443</v>
      </c>
      <c r="O205" s="125" t="s">
        <v>444</v>
      </c>
      <c r="P205" s="125" t="s">
        <v>445</v>
      </c>
      <c r="Q205" s="125" t="s">
        <v>446</v>
      </c>
      <c r="R205" s="125" t="s">
        <v>447</v>
      </c>
    </row>
    <row r="206" spans="1:20" ht="34.5" customHeight="1">
      <c r="B206" s="474" t="s">
        <v>509</v>
      </c>
      <c r="C206" s="474"/>
      <c r="D206" s="474"/>
      <c r="E206" s="474"/>
      <c r="F206" s="474"/>
      <c r="G206" s="474"/>
      <c r="H206" s="474"/>
      <c r="I206" s="474"/>
      <c r="J206" s="474"/>
      <c r="K206" s="474"/>
      <c r="L206" s="474"/>
      <c r="M206" s="158" t="s">
        <v>650</v>
      </c>
      <c r="N206" s="305">
        <v>0.86</v>
      </c>
      <c r="O206" s="303"/>
      <c r="P206" s="305">
        <v>0.28000000000000003</v>
      </c>
      <c r="Q206" s="303"/>
      <c r="R206" s="303"/>
      <c r="T206" s="131"/>
    </row>
    <row r="208" spans="1:20" ht="18.75" customHeight="1">
      <c r="A208" s="478" t="s">
        <v>510</v>
      </c>
      <c r="B208" s="478"/>
      <c r="C208" s="478"/>
      <c r="D208" s="478"/>
      <c r="E208" s="478"/>
      <c r="F208" s="478"/>
      <c r="G208" s="478"/>
      <c r="H208" s="478"/>
      <c r="I208" s="478"/>
      <c r="J208" s="478"/>
      <c r="K208" s="478"/>
      <c r="L208" s="478"/>
    </row>
    <row r="209" spans="1:20" ht="32.25" customHeight="1">
      <c r="A209" s="107" t="s">
        <v>571</v>
      </c>
      <c r="B209" s="475" t="s">
        <v>725</v>
      </c>
      <c r="C209" s="474"/>
      <c r="D209" s="474"/>
      <c r="E209" s="474"/>
      <c r="F209" s="474"/>
      <c r="G209" s="474"/>
      <c r="H209" s="474"/>
      <c r="I209" s="474"/>
      <c r="J209" s="474"/>
      <c r="K209" s="474"/>
      <c r="L209" s="474"/>
      <c r="M209" s="124" t="s">
        <v>2</v>
      </c>
      <c r="N209" s="133" t="s">
        <v>443</v>
      </c>
      <c r="O209" s="133" t="s">
        <v>444</v>
      </c>
      <c r="P209" s="133" t="s">
        <v>445</v>
      </c>
      <c r="Q209" s="133" t="s">
        <v>446</v>
      </c>
      <c r="R209" s="133" t="s">
        <v>447</v>
      </c>
    </row>
    <row r="210" spans="1:20" ht="30" customHeight="1">
      <c r="B210" s="474" t="s">
        <v>572</v>
      </c>
      <c r="C210" s="474"/>
      <c r="D210" s="474"/>
      <c r="E210" s="474"/>
      <c r="F210" s="474"/>
      <c r="G210" s="474"/>
      <c r="H210" s="474"/>
      <c r="I210" s="474"/>
      <c r="J210" s="474"/>
      <c r="K210" s="474"/>
      <c r="L210" s="474"/>
      <c r="M210" s="122" t="s">
        <v>651</v>
      </c>
      <c r="N210" s="303" t="s">
        <v>2021</v>
      </c>
      <c r="O210" s="303" t="s">
        <v>2021</v>
      </c>
      <c r="P210" s="303" t="s">
        <v>2021</v>
      </c>
      <c r="Q210" s="303" t="s">
        <v>2021</v>
      </c>
      <c r="R210" s="303" t="s">
        <v>2021</v>
      </c>
      <c r="T210" s="333" t="s">
        <v>3951</v>
      </c>
    </row>
    <row r="211" spans="1:20" ht="63">
      <c r="M211" s="122" t="s">
        <v>652</v>
      </c>
      <c r="N211" s="303" t="s">
        <v>2021</v>
      </c>
      <c r="O211" s="303" t="s">
        <v>2021</v>
      </c>
      <c r="P211" s="303" t="s">
        <v>2021</v>
      </c>
      <c r="Q211" s="303" t="s">
        <v>2021</v>
      </c>
      <c r="R211" s="303" t="s">
        <v>2021</v>
      </c>
    </row>
    <row r="212" spans="1:20">
      <c r="M212" s="144"/>
      <c r="N212" s="138"/>
      <c r="O212" s="138"/>
      <c r="P212" s="138"/>
      <c r="Q212" s="138"/>
      <c r="R212" s="138"/>
    </row>
    <row r="213" spans="1:20" ht="18.75" customHeight="1">
      <c r="A213" s="478" t="s">
        <v>511</v>
      </c>
      <c r="B213" s="478"/>
      <c r="C213" s="478"/>
      <c r="D213" s="478"/>
      <c r="E213" s="478"/>
      <c r="F213" s="478"/>
      <c r="G213" s="478"/>
      <c r="H213" s="478"/>
      <c r="I213" s="478"/>
      <c r="J213" s="478"/>
      <c r="K213" s="478"/>
      <c r="L213" s="478"/>
    </row>
    <row r="214" spans="1:20">
      <c r="A214" s="107" t="s">
        <v>512</v>
      </c>
      <c r="B214" s="475" t="s">
        <v>726</v>
      </c>
      <c r="C214" s="474"/>
      <c r="D214" s="474"/>
      <c r="E214" s="474"/>
      <c r="F214" s="474"/>
      <c r="G214" s="474"/>
      <c r="H214" s="474"/>
      <c r="I214" s="474"/>
      <c r="J214" s="474"/>
      <c r="K214" s="474"/>
      <c r="L214" s="474"/>
      <c r="M214" s="158" t="s">
        <v>2</v>
      </c>
      <c r="N214" s="133" t="s">
        <v>443</v>
      </c>
      <c r="O214" s="133" t="s">
        <v>444</v>
      </c>
      <c r="P214" s="133" t="s">
        <v>445</v>
      </c>
      <c r="Q214" s="133" t="s">
        <v>446</v>
      </c>
      <c r="R214" s="133" t="s">
        <v>447</v>
      </c>
    </row>
    <row r="215" spans="1:20">
      <c r="B215" s="474" t="s">
        <v>573</v>
      </c>
      <c r="C215" s="474"/>
      <c r="D215" s="474"/>
      <c r="E215" s="474"/>
      <c r="F215" s="474"/>
      <c r="G215" s="474"/>
      <c r="H215" s="474"/>
      <c r="I215" s="474"/>
      <c r="J215" s="474"/>
      <c r="K215" s="474"/>
      <c r="L215" s="474"/>
      <c r="M215" s="158" t="s">
        <v>622</v>
      </c>
      <c r="N215" s="303">
        <v>6</v>
      </c>
      <c r="O215" s="303">
        <v>1</v>
      </c>
      <c r="P215" s="303">
        <v>1</v>
      </c>
      <c r="Q215" s="303">
        <v>0</v>
      </c>
      <c r="R215" s="303">
        <v>0</v>
      </c>
      <c r="T215" s="131"/>
    </row>
    <row r="217" spans="1:20" s="140" customFormat="1" ht="111" customHeight="1">
      <c r="A217" s="139" t="s">
        <v>574</v>
      </c>
      <c r="B217" s="485" t="s">
        <v>738</v>
      </c>
      <c r="C217" s="477"/>
      <c r="D217" s="477"/>
      <c r="E217" s="477"/>
      <c r="F217" s="477"/>
      <c r="G217" s="477"/>
      <c r="H217" s="477"/>
      <c r="I217" s="477"/>
      <c r="J217" s="477"/>
      <c r="K217" s="477"/>
      <c r="L217" s="477"/>
      <c r="M217" s="136"/>
      <c r="N217" s="303" t="s">
        <v>2027</v>
      </c>
      <c r="T217" s="131"/>
    </row>
    <row r="219" spans="1:20" ht="42" customHeight="1">
      <c r="A219" s="486" t="s">
        <v>513</v>
      </c>
      <c r="B219" s="486"/>
      <c r="C219" s="486"/>
      <c r="D219" s="486"/>
      <c r="E219" s="486"/>
      <c r="F219" s="486"/>
      <c r="G219" s="486"/>
      <c r="H219" s="486"/>
      <c r="I219" s="486"/>
      <c r="J219" s="486"/>
      <c r="K219" s="486"/>
      <c r="L219" s="486"/>
    </row>
    <row r="221" spans="1:20" ht="18.75" customHeight="1">
      <c r="A221" s="478" t="s">
        <v>514</v>
      </c>
      <c r="B221" s="478"/>
      <c r="C221" s="478"/>
      <c r="D221" s="478"/>
      <c r="E221" s="478"/>
      <c r="F221" s="478"/>
      <c r="G221" s="478"/>
      <c r="H221" s="478"/>
      <c r="I221" s="478"/>
      <c r="J221" s="478"/>
      <c r="K221" s="478"/>
      <c r="L221" s="478"/>
    </row>
    <row r="222" spans="1:20">
      <c r="A222" s="127" t="s">
        <v>575</v>
      </c>
      <c r="B222" s="475" t="s">
        <v>727</v>
      </c>
      <c r="C222" s="474"/>
      <c r="D222" s="474"/>
      <c r="E222" s="474"/>
      <c r="F222" s="474"/>
      <c r="G222" s="474"/>
      <c r="H222" s="474"/>
      <c r="I222" s="474"/>
      <c r="J222" s="474"/>
      <c r="K222" s="474"/>
      <c r="L222" s="474"/>
      <c r="M222" s="124" t="s">
        <v>2</v>
      </c>
      <c r="N222" s="133" t="s">
        <v>443</v>
      </c>
      <c r="O222" s="133" t="s">
        <v>444</v>
      </c>
      <c r="P222" s="133" t="s">
        <v>445</v>
      </c>
      <c r="Q222" s="133" t="s">
        <v>446</v>
      </c>
      <c r="R222" s="133" t="s">
        <v>447</v>
      </c>
    </row>
    <row r="223" spans="1:20" ht="47.25">
      <c r="B223" s="474" t="s">
        <v>576</v>
      </c>
      <c r="C223" s="474"/>
      <c r="D223" s="474"/>
      <c r="E223" s="474"/>
      <c r="F223" s="474"/>
      <c r="G223" s="474"/>
      <c r="H223" s="474"/>
      <c r="I223" s="474"/>
      <c r="J223" s="474"/>
      <c r="K223" s="474"/>
      <c r="L223" s="474"/>
      <c r="M223" s="122" t="s">
        <v>653</v>
      </c>
      <c r="N223" s="303">
        <v>3</v>
      </c>
      <c r="O223" s="303">
        <v>1</v>
      </c>
      <c r="P223" s="303">
        <v>0</v>
      </c>
      <c r="Q223" s="303">
        <v>0</v>
      </c>
      <c r="R223" s="303">
        <v>0</v>
      </c>
      <c r="T223" s="131"/>
    </row>
    <row r="225" spans="1:20" s="140" customFormat="1" ht="78" customHeight="1">
      <c r="A225" s="139" t="s">
        <v>577</v>
      </c>
      <c r="B225" s="480" t="s">
        <v>739</v>
      </c>
      <c r="C225" s="481"/>
      <c r="D225" s="481"/>
      <c r="E225" s="481"/>
      <c r="F225" s="481"/>
      <c r="G225" s="481"/>
      <c r="H225" s="481"/>
      <c r="I225" s="481"/>
      <c r="J225" s="481"/>
      <c r="K225" s="481"/>
      <c r="L225" s="481"/>
      <c r="M225" s="136"/>
      <c r="N225" s="303" t="s">
        <v>2088</v>
      </c>
      <c r="T225" s="131"/>
    </row>
    <row r="227" spans="1:20" ht="76.5" customHeight="1">
      <c r="A227" s="107" t="s">
        <v>515</v>
      </c>
      <c r="B227" s="475" t="s">
        <v>740</v>
      </c>
      <c r="C227" s="474"/>
      <c r="D227" s="474"/>
      <c r="E227" s="474"/>
      <c r="F227" s="474"/>
      <c r="G227" s="474"/>
      <c r="H227" s="474"/>
      <c r="I227" s="474"/>
      <c r="J227" s="474"/>
      <c r="K227" s="474"/>
      <c r="L227" s="474"/>
      <c r="N227" s="303" t="s">
        <v>2037</v>
      </c>
      <c r="T227" s="131"/>
    </row>
    <row r="228" spans="1:20">
      <c r="B228" s="146"/>
      <c r="C228" s="146"/>
      <c r="D228" s="146"/>
      <c r="E228" s="146"/>
      <c r="F228" s="146"/>
      <c r="G228" s="146"/>
      <c r="H228" s="146"/>
      <c r="I228" s="146"/>
      <c r="J228" s="146"/>
      <c r="K228" s="146"/>
      <c r="L228" s="146"/>
    </row>
    <row r="229" spans="1:20" ht="76.5" customHeight="1">
      <c r="A229" s="107" t="s">
        <v>516</v>
      </c>
      <c r="B229" s="475" t="s">
        <v>741</v>
      </c>
      <c r="C229" s="474"/>
      <c r="D229" s="474"/>
      <c r="E229" s="474"/>
      <c r="F229" s="474"/>
      <c r="G229" s="474"/>
      <c r="H229" s="474"/>
      <c r="I229" s="474"/>
      <c r="J229" s="474"/>
      <c r="K229" s="474"/>
      <c r="L229" s="474"/>
      <c r="N229" s="303" t="s">
        <v>2037</v>
      </c>
      <c r="T229" s="333" t="s">
        <v>2089</v>
      </c>
    </row>
    <row r="230" spans="1:20" ht="17.25" customHeight="1">
      <c r="A230" s="107"/>
      <c r="B230" s="119"/>
      <c r="C230" s="120"/>
      <c r="D230" s="120"/>
      <c r="E230" s="120"/>
      <c r="F230" s="120"/>
      <c r="G230" s="120"/>
      <c r="H230" s="120"/>
      <c r="I230" s="120"/>
      <c r="J230" s="120"/>
      <c r="K230" s="120"/>
      <c r="L230" s="120"/>
      <c r="N230" s="132"/>
      <c r="T230" s="131"/>
    </row>
    <row r="231" spans="1:20">
      <c r="B231" s="484" t="s">
        <v>654</v>
      </c>
      <c r="C231" s="484"/>
      <c r="D231" s="484"/>
      <c r="E231" s="484"/>
      <c r="F231" s="484"/>
      <c r="G231" s="484"/>
      <c r="H231" s="484"/>
      <c r="I231" s="484"/>
      <c r="J231" s="484"/>
      <c r="K231" s="484"/>
      <c r="L231" s="484"/>
    </row>
    <row r="232" spans="1:20" s="140" customFormat="1" ht="113.25" customHeight="1">
      <c r="A232" s="139" t="s">
        <v>517</v>
      </c>
      <c r="B232" s="480" t="s">
        <v>742</v>
      </c>
      <c r="C232" s="481"/>
      <c r="D232" s="481"/>
      <c r="E232" s="481"/>
      <c r="F232" s="481"/>
      <c r="G232" s="481"/>
      <c r="H232" s="481"/>
      <c r="I232" s="481"/>
      <c r="J232" s="481"/>
      <c r="K232" s="481"/>
      <c r="L232" s="481"/>
      <c r="M232" s="136"/>
      <c r="N232" s="303" t="s">
        <v>2090</v>
      </c>
      <c r="T232" s="131"/>
    </row>
    <row r="233" spans="1:20" s="140" customFormat="1" ht="20.25" customHeight="1">
      <c r="A233" s="139"/>
      <c r="B233" s="159"/>
      <c r="C233" s="160"/>
      <c r="D233" s="160"/>
      <c r="E233" s="160"/>
      <c r="F233" s="160"/>
      <c r="G233" s="160"/>
      <c r="H233" s="160"/>
      <c r="I233" s="160"/>
      <c r="J233" s="160"/>
      <c r="K233" s="160"/>
      <c r="L233" s="160"/>
      <c r="M233" s="136"/>
      <c r="N233" s="132"/>
      <c r="T233" s="131"/>
    </row>
    <row r="234" spans="1:20">
      <c r="B234" s="484" t="s">
        <v>422</v>
      </c>
      <c r="C234" s="484"/>
      <c r="D234" s="484"/>
      <c r="E234" s="484"/>
      <c r="F234" s="484"/>
      <c r="G234" s="484"/>
      <c r="H234" s="484"/>
      <c r="I234" s="484"/>
      <c r="J234" s="484"/>
      <c r="K234" s="484"/>
      <c r="L234" s="484"/>
    </row>
    <row r="235" spans="1:20" ht="121.5" customHeight="1">
      <c r="A235" s="107" t="s">
        <v>578</v>
      </c>
      <c r="B235" s="475" t="s">
        <v>743</v>
      </c>
      <c r="C235" s="474"/>
      <c r="D235" s="474"/>
      <c r="E235" s="474"/>
      <c r="F235" s="474"/>
      <c r="G235" s="474"/>
      <c r="H235" s="474"/>
      <c r="I235" s="474"/>
      <c r="J235" s="474"/>
      <c r="K235" s="474"/>
      <c r="L235" s="474"/>
      <c r="N235" s="303" t="s">
        <v>2027</v>
      </c>
      <c r="T235" s="131"/>
    </row>
    <row r="237" spans="1:20">
      <c r="A237" s="482" t="s">
        <v>579</v>
      </c>
      <c r="B237" s="483"/>
      <c r="C237" s="483"/>
      <c r="D237" s="483"/>
      <c r="E237" s="483"/>
      <c r="F237" s="483"/>
      <c r="G237" s="483"/>
      <c r="H237" s="483"/>
      <c r="I237" s="483"/>
      <c r="J237" s="483"/>
      <c r="K237" s="483"/>
      <c r="L237" s="483"/>
      <c r="M237" s="483"/>
      <c r="N237" s="483"/>
      <c r="O237" s="483"/>
      <c r="P237" s="483"/>
      <c r="Q237" s="483"/>
      <c r="R237" s="483"/>
    </row>
    <row r="238" spans="1:20" ht="65.25" customHeight="1">
      <c r="A238" s="172">
        <v>1</v>
      </c>
      <c r="B238" s="474" t="s">
        <v>761</v>
      </c>
      <c r="C238" s="474"/>
      <c r="D238" s="474"/>
      <c r="E238" s="474"/>
      <c r="F238" s="474"/>
      <c r="G238" s="474"/>
      <c r="H238" s="474"/>
      <c r="I238" s="474"/>
      <c r="J238" s="474"/>
      <c r="K238" s="474"/>
      <c r="L238" s="474"/>
      <c r="N238" s="371" t="s">
        <v>3894</v>
      </c>
    </row>
    <row r="239" spans="1:20" ht="150" customHeight="1">
      <c r="A239" s="172">
        <v>2</v>
      </c>
      <c r="B239" s="475" t="s">
        <v>762</v>
      </c>
      <c r="C239" s="488"/>
      <c r="D239" s="488"/>
      <c r="E239" s="488"/>
      <c r="F239" s="488"/>
      <c r="G239" s="488"/>
      <c r="H239" s="488"/>
      <c r="I239" s="488"/>
      <c r="J239" s="488"/>
      <c r="K239" s="488"/>
      <c r="L239" s="488"/>
      <c r="N239" s="303" t="s">
        <v>2027</v>
      </c>
    </row>
    <row r="240" spans="1:20" ht="150.75" customHeight="1">
      <c r="A240" s="172">
        <v>4</v>
      </c>
      <c r="B240" s="474" t="s">
        <v>763</v>
      </c>
      <c r="C240" s="488"/>
      <c r="D240" s="488"/>
      <c r="E240" s="488"/>
      <c r="F240" s="488"/>
      <c r="G240" s="488"/>
      <c r="H240" s="488"/>
      <c r="I240" s="488"/>
      <c r="J240" s="488"/>
      <c r="K240" s="488"/>
      <c r="L240" s="488"/>
      <c r="M240" s="488"/>
      <c r="N240" s="303" t="s">
        <v>2027</v>
      </c>
    </row>
    <row r="241" spans="1:20" ht="151.5" customHeight="1">
      <c r="A241" s="172">
        <v>5</v>
      </c>
      <c r="B241" s="474" t="s">
        <v>764</v>
      </c>
      <c r="C241" s="474"/>
      <c r="D241" s="474"/>
      <c r="E241" s="474"/>
      <c r="F241" s="474"/>
      <c r="G241" s="474"/>
      <c r="H241" s="474"/>
      <c r="I241" s="474"/>
      <c r="J241" s="474"/>
      <c r="K241" s="474"/>
      <c r="L241" s="474"/>
      <c r="M241" s="474"/>
      <c r="N241" s="303" t="s">
        <v>2027</v>
      </c>
    </row>
    <row r="242" spans="1:20" ht="47.25" customHeight="1">
      <c r="A242" s="172">
        <v>6</v>
      </c>
      <c r="B242" s="474" t="s">
        <v>765</v>
      </c>
      <c r="C242" s="474"/>
      <c r="D242" s="474"/>
      <c r="E242" s="474"/>
      <c r="F242" s="474"/>
      <c r="G242" s="474"/>
      <c r="H242" s="474"/>
      <c r="I242" s="474"/>
      <c r="J242" s="474"/>
      <c r="K242" s="474"/>
      <c r="L242" s="474"/>
      <c r="M242" s="474"/>
      <c r="N242" s="133" t="s">
        <v>443</v>
      </c>
      <c r="O242" s="133" t="s">
        <v>444</v>
      </c>
      <c r="P242" s="133" t="s">
        <v>445</v>
      </c>
      <c r="Q242" s="133" t="s">
        <v>446</v>
      </c>
      <c r="R242" s="133" t="s">
        <v>447</v>
      </c>
    </row>
    <row r="243" spans="1:20" ht="34.5" customHeight="1">
      <c r="B243" s="507" t="s">
        <v>766</v>
      </c>
      <c r="C243" s="507"/>
      <c r="D243" s="507"/>
      <c r="E243" s="507"/>
      <c r="F243" s="507"/>
      <c r="G243" s="507"/>
      <c r="H243" s="507"/>
      <c r="I243" s="507"/>
      <c r="J243" s="507"/>
      <c r="K243" s="507"/>
      <c r="L243" s="507"/>
      <c r="M243" s="508"/>
      <c r="N243" s="303">
        <v>3</v>
      </c>
      <c r="O243" s="303">
        <v>1</v>
      </c>
      <c r="P243" s="303">
        <v>2</v>
      </c>
      <c r="Q243" s="303">
        <v>1</v>
      </c>
      <c r="R243" s="303">
        <v>1</v>
      </c>
    </row>
    <row r="244" spans="1:20" ht="71.25" customHeight="1">
      <c r="A244" s="172">
        <v>8</v>
      </c>
      <c r="B244" s="475" t="s">
        <v>767</v>
      </c>
      <c r="C244" s="474"/>
      <c r="D244" s="474"/>
      <c r="E244" s="474"/>
      <c r="F244" s="474"/>
      <c r="G244" s="474"/>
      <c r="H244" s="474"/>
      <c r="I244" s="474"/>
      <c r="J244" s="474"/>
      <c r="K244" s="474"/>
      <c r="L244" s="474"/>
      <c r="M244" s="474"/>
      <c r="N244" s="371" t="s">
        <v>2510</v>
      </c>
    </row>
    <row r="245" spans="1:20" ht="17.25" customHeight="1">
      <c r="A245" s="172"/>
      <c r="B245" s="170"/>
      <c r="C245" s="171"/>
      <c r="D245" s="171"/>
      <c r="E245" s="171"/>
      <c r="F245" s="171"/>
      <c r="G245" s="171"/>
      <c r="H245" s="171"/>
      <c r="I245" s="171"/>
      <c r="J245" s="171"/>
      <c r="K245" s="171"/>
      <c r="L245" s="171"/>
      <c r="M245" s="171"/>
      <c r="N245" s="133" t="s">
        <v>443</v>
      </c>
      <c r="O245" s="133" t="s">
        <v>444</v>
      </c>
      <c r="P245" s="133" t="s">
        <v>445</v>
      </c>
      <c r="Q245" s="133" t="s">
        <v>446</v>
      </c>
      <c r="R245" s="133" t="s">
        <v>447</v>
      </c>
    </row>
    <row r="246" spans="1:20" ht="19.5" customHeight="1">
      <c r="A246" s="172">
        <v>10</v>
      </c>
      <c r="B246" s="474" t="s">
        <v>768</v>
      </c>
      <c r="C246" s="488"/>
      <c r="D246" s="488"/>
      <c r="E246" s="488"/>
      <c r="F246" s="488"/>
      <c r="G246" s="488"/>
      <c r="H246" s="488"/>
      <c r="I246" s="488"/>
      <c r="J246" s="488"/>
      <c r="K246" s="488"/>
      <c r="L246" s="488"/>
      <c r="M246" s="488"/>
      <c r="N246" s="130">
        <v>8900456</v>
      </c>
      <c r="O246" s="130">
        <v>8285443</v>
      </c>
      <c r="P246" s="130">
        <v>7389029</v>
      </c>
      <c r="Q246" s="130">
        <v>6729913</v>
      </c>
      <c r="R246" s="130">
        <v>8453239</v>
      </c>
      <c r="T246" s="398"/>
    </row>
    <row r="247" spans="1:20">
      <c r="T247" s="398"/>
    </row>
    <row r="248" spans="1:20">
      <c r="T248" s="398"/>
    </row>
    <row r="249" spans="1:20">
      <c r="T249" s="398"/>
    </row>
    <row r="250" spans="1:20">
      <c r="T250" s="398"/>
    </row>
    <row r="252" spans="1:20">
      <c r="A252" s="489" t="s">
        <v>518</v>
      </c>
      <c r="B252" s="490"/>
      <c r="C252" s="490"/>
      <c r="D252" s="490"/>
      <c r="E252" s="490"/>
      <c r="F252" s="490"/>
      <c r="G252" s="490"/>
      <c r="H252" s="490"/>
      <c r="I252" s="490"/>
      <c r="J252" s="490"/>
      <c r="K252" s="490"/>
      <c r="L252" s="490"/>
      <c r="M252" s="490"/>
      <c r="N252" s="490"/>
      <c r="O252" s="490"/>
      <c r="P252" s="490"/>
      <c r="Q252" s="161"/>
      <c r="R252" s="161"/>
    </row>
    <row r="254" spans="1:20">
      <c r="A254" s="478" t="s">
        <v>519</v>
      </c>
      <c r="B254" s="478"/>
      <c r="C254" s="478"/>
      <c r="D254" s="478"/>
      <c r="E254" s="478"/>
      <c r="F254" s="478"/>
      <c r="G254" s="478"/>
      <c r="H254" s="478"/>
      <c r="I254" s="478"/>
      <c r="M254" s="124" t="s">
        <v>2</v>
      </c>
      <c r="N254" s="133" t="s">
        <v>443</v>
      </c>
      <c r="O254" s="133" t="s">
        <v>444</v>
      </c>
      <c r="P254" s="133" t="s">
        <v>445</v>
      </c>
      <c r="Q254" s="133" t="s">
        <v>446</v>
      </c>
      <c r="R254" s="133" t="s">
        <v>447</v>
      </c>
    </row>
    <row r="255" spans="1:20">
      <c r="A255" s="127">
        <v>1.1000000000000001</v>
      </c>
      <c r="B255" s="487" t="s">
        <v>753</v>
      </c>
      <c r="C255" s="488"/>
      <c r="D255" s="488"/>
      <c r="E255" s="488"/>
      <c r="F255" s="488"/>
      <c r="G255" s="488"/>
      <c r="H255" s="488"/>
      <c r="I255" s="488"/>
      <c r="J255" s="488"/>
      <c r="K255" s="488"/>
      <c r="L255" s="488"/>
      <c r="M255" s="124" t="s">
        <v>622</v>
      </c>
      <c r="N255" s="130"/>
      <c r="O255" s="130"/>
      <c r="P255" s="130"/>
      <c r="Q255" s="130"/>
      <c r="R255" s="130"/>
      <c r="T255" s="131"/>
    </row>
    <row r="256" spans="1:20">
      <c r="A256" s="127"/>
      <c r="B256" s="127"/>
      <c r="C256" s="162"/>
      <c r="D256" s="162"/>
      <c r="E256" s="162"/>
      <c r="F256" s="162"/>
      <c r="G256" s="162"/>
      <c r="H256" s="162"/>
      <c r="I256" s="162"/>
      <c r="J256" s="162"/>
      <c r="K256" s="162"/>
      <c r="L256" s="162"/>
      <c r="N256" s="153"/>
      <c r="O256" s="153"/>
      <c r="P256" s="153"/>
      <c r="Q256" s="153"/>
      <c r="R256" s="153"/>
    </row>
    <row r="257" spans="1:20" ht="15" customHeight="1">
      <c r="A257" s="127">
        <v>1.2</v>
      </c>
      <c r="B257" s="487" t="s">
        <v>754</v>
      </c>
      <c r="C257" s="488"/>
      <c r="D257" s="488"/>
      <c r="E257" s="488"/>
      <c r="F257" s="488"/>
      <c r="G257" s="488"/>
      <c r="H257" s="488"/>
      <c r="I257" s="488"/>
      <c r="J257" s="488"/>
      <c r="K257" s="488"/>
      <c r="L257" s="163"/>
      <c r="M257" s="124" t="s">
        <v>2</v>
      </c>
      <c r="N257" s="133" t="s">
        <v>443</v>
      </c>
      <c r="O257" s="133" t="s">
        <v>444</v>
      </c>
      <c r="P257" s="133" t="s">
        <v>445</v>
      </c>
      <c r="Q257" s="133" t="s">
        <v>446</v>
      </c>
      <c r="R257" s="133" t="s">
        <v>447</v>
      </c>
      <c r="T257" s="131"/>
    </row>
    <row r="258" spans="1:20">
      <c r="M258" s="124" t="s">
        <v>622</v>
      </c>
      <c r="N258" s="130"/>
      <c r="O258" s="130"/>
      <c r="P258" s="130"/>
      <c r="Q258" s="130"/>
      <c r="R258" s="130"/>
    </row>
    <row r="259" spans="1:20">
      <c r="M259" s="145"/>
      <c r="N259" s="132"/>
      <c r="O259" s="132"/>
      <c r="P259" s="132"/>
      <c r="Q259" s="132"/>
      <c r="R259" s="132"/>
    </row>
    <row r="260" spans="1:20">
      <c r="A260" s="478" t="s">
        <v>520</v>
      </c>
      <c r="B260" s="478"/>
      <c r="C260" s="478"/>
      <c r="D260" s="478"/>
      <c r="E260" s="478"/>
      <c r="F260" s="478"/>
      <c r="G260" s="478"/>
      <c r="H260" s="478"/>
      <c r="I260" s="478"/>
    </row>
    <row r="261" spans="1:20">
      <c r="A261" s="127">
        <v>2.1</v>
      </c>
      <c r="B261" s="487" t="s">
        <v>755</v>
      </c>
      <c r="C261" s="487"/>
      <c r="D261" s="487"/>
      <c r="E261" s="487"/>
      <c r="F261" s="487"/>
      <c r="G261" s="487"/>
      <c r="H261" s="487"/>
      <c r="I261" s="487"/>
      <c r="J261" s="487"/>
      <c r="K261" s="487"/>
      <c r="L261" s="487"/>
      <c r="M261" s="164" t="s">
        <v>2</v>
      </c>
      <c r="N261" s="165" t="s">
        <v>443</v>
      </c>
      <c r="O261" s="165" t="s">
        <v>444</v>
      </c>
      <c r="P261" s="165" t="s">
        <v>445</v>
      </c>
      <c r="Q261" s="165" t="s">
        <v>446</v>
      </c>
      <c r="R261" s="165" t="s">
        <v>447</v>
      </c>
      <c r="T261" s="131"/>
    </row>
    <row r="262" spans="1:20">
      <c r="M262" s="124" t="s">
        <v>622</v>
      </c>
      <c r="N262" s="130"/>
      <c r="O262" s="130"/>
      <c r="P262" s="130"/>
      <c r="Q262" s="130"/>
      <c r="R262" s="130"/>
    </row>
    <row r="263" spans="1:20">
      <c r="M263" s="145"/>
      <c r="N263" s="132"/>
      <c r="O263" s="132"/>
      <c r="P263" s="132"/>
      <c r="Q263" s="132"/>
      <c r="R263" s="132"/>
    </row>
    <row r="264" spans="1:20">
      <c r="A264" s="107">
        <v>2.2000000000000002</v>
      </c>
      <c r="B264" s="487" t="s">
        <v>756</v>
      </c>
      <c r="C264" s="488"/>
      <c r="D264" s="488"/>
      <c r="E264" s="488"/>
      <c r="F264" s="488"/>
      <c r="G264" s="488"/>
      <c r="H264" s="488"/>
      <c r="I264" s="488"/>
      <c r="J264" s="488"/>
      <c r="K264" s="488"/>
      <c r="L264" s="488"/>
      <c r="M264" s="164" t="s">
        <v>2</v>
      </c>
      <c r="N264" s="165" t="s">
        <v>443</v>
      </c>
      <c r="O264" s="165" t="s">
        <v>444</v>
      </c>
      <c r="P264" s="165" t="s">
        <v>445</v>
      </c>
      <c r="Q264" s="165" t="s">
        <v>446</v>
      </c>
      <c r="R264" s="165" t="s">
        <v>447</v>
      </c>
      <c r="T264" s="131"/>
    </row>
    <row r="265" spans="1:20">
      <c r="M265" s="124" t="s">
        <v>622</v>
      </c>
      <c r="N265" s="130"/>
      <c r="O265" s="130"/>
      <c r="P265" s="130"/>
      <c r="Q265" s="130"/>
      <c r="R265" s="130"/>
    </row>
    <row r="266" spans="1:20">
      <c r="M266" s="145"/>
      <c r="N266" s="132"/>
      <c r="O266" s="132"/>
      <c r="P266" s="132"/>
      <c r="Q266" s="132"/>
      <c r="R266" s="132"/>
    </row>
    <row r="267" spans="1:20">
      <c r="A267" s="478" t="s">
        <v>522</v>
      </c>
      <c r="B267" s="478"/>
      <c r="C267" s="478"/>
      <c r="D267" s="478"/>
      <c r="E267" s="478"/>
      <c r="F267" s="478"/>
      <c r="G267" s="478"/>
      <c r="H267" s="478"/>
      <c r="I267" s="478"/>
      <c r="N267" s="132"/>
      <c r="O267" s="132"/>
      <c r="P267" s="132"/>
      <c r="Q267" s="132"/>
      <c r="R267" s="132"/>
    </row>
    <row r="268" spans="1:20">
      <c r="A268" s="127">
        <v>3.1</v>
      </c>
      <c r="B268" s="487" t="s">
        <v>757</v>
      </c>
      <c r="C268" s="488"/>
      <c r="D268" s="488"/>
      <c r="E268" s="488"/>
      <c r="F268" s="488"/>
      <c r="G268" s="488"/>
      <c r="H268" s="488"/>
      <c r="I268" s="488"/>
      <c r="J268" s="488"/>
      <c r="M268" s="164" t="s">
        <v>2</v>
      </c>
      <c r="N268" s="165" t="s">
        <v>443</v>
      </c>
      <c r="O268" s="165" t="s">
        <v>444</v>
      </c>
      <c r="P268" s="165" t="s">
        <v>445</v>
      </c>
      <c r="Q268" s="165" t="s">
        <v>446</v>
      </c>
      <c r="R268" s="165" t="s">
        <v>447</v>
      </c>
      <c r="T268" s="131"/>
    </row>
    <row r="269" spans="1:20">
      <c r="M269" s="124" t="s">
        <v>622</v>
      </c>
      <c r="N269" s="130"/>
      <c r="O269" s="130"/>
      <c r="P269" s="130"/>
      <c r="Q269" s="130"/>
      <c r="R269" s="130"/>
    </row>
    <row r="270" spans="1:20">
      <c r="M270" s="145"/>
      <c r="N270" s="132"/>
      <c r="O270" s="132"/>
      <c r="P270" s="132"/>
      <c r="Q270" s="132"/>
      <c r="R270" s="132"/>
    </row>
    <row r="271" spans="1:20">
      <c r="A271" s="107">
        <v>3.2</v>
      </c>
      <c r="B271" s="487" t="s">
        <v>758</v>
      </c>
      <c r="C271" s="488"/>
      <c r="D271" s="488"/>
      <c r="E271" s="488"/>
      <c r="F271" s="488"/>
      <c r="G271" s="488"/>
      <c r="H271" s="488"/>
      <c r="I271" s="488"/>
      <c r="J271" s="488"/>
      <c r="K271" s="488"/>
      <c r="L271" s="488"/>
      <c r="M271" s="164" t="s">
        <v>2</v>
      </c>
      <c r="N271" s="165" t="s">
        <v>443</v>
      </c>
      <c r="O271" s="165" t="s">
        <v>444</v>
      </c>
      <c r="P271" s="165" t="s">
        <v>445</v>
      </c>
      <c r="Q271" s="165" t="s">
        <v>446</v>
      </c>
      <c r="R271" s="165" t="s">
        <v>447</v>
      </c>
      <c r="T271" s="131"/>
    </row>
    <row r="272" spans="1:20">
      <c r="M272" s="124" t="s">
        <v>622</v>
      </c>
      <c r="N272" s="130"/>
      <c r="O272" s="130"/>
      <c r="P272" s="130"/>
      <c r="Q272" s="130"/>
      <c r="R272" s="130"/>
    </row>
    <row r="273" spans="1:20">
      <c r="N273" s="132"/>
      <c r="O273" s="132"/>
      <c r="P273" s="132"/>
      <c r="Q273" s="132"/>
      <c r="R273" s="132"/>
    </row>
    <row r="274" spans="1:20">
      <c r="A274" s="478" t="s">
        <v>523</v>
      </c>
      <c r="B274" s="478"/>
      <c r="C274" s="478"/>
      <c r="D274" s="478"/>
      <c r="E274" s="478"/>
      <c r="F274" s="478"/>
      <c r="G274" s="478"/>
      <c r="H274" s="478"/>
      <c r="I274" s="478"/>
      <c r="N274" s="132"/>
      <c r="O274" s="132"/>
      <c r="P274" s="132"/>
      <c r="Q274" s="132"/>
      <c r="R274" s="132"/>
    </row>
    <row r="275" spans="1:20">
      <c r="A275" s="107">
        <v>4.0999999999999996</v>
      </c>
      <c r="B275" s="487" t="s">
        <v>759</v>
      </c>
      <c r="C275" s="488"/>
      <c r="D275" s="488"/>
      <c r="E275" s="488"/>
      <c r="F275" s="488"/>
      <c r="G275" s="488"/>
      <c r="H275" s="488"/>
      <c r="I275" s="488"/>
      <c r="J275" s="488"/>
      <c r="K275" s="488"/>
      <c r="L275" s="488"/>
      <c r="M275" s="164" t="s">
        <v>2</v>
      </c>
      <c r="N275" s="165" t="s">
        <v>443</v>
      </c>
      <c r="O275" s="165" t="s">
        <v>444</v>
      </c>
      <c r="P275" s="165" t="s">
        <v>445</v>
      </c>
      <c r="Q275" s="165" t="s">
        <v>446</v>
      </c>
      <c r="R275" s="165" t="s">
        <v>447</v>
      </c>
      <c r="T275" s="131"/>
    </row>
    <row r="276" spans="1:20">
      <c r="A276" s="107"/>
      <c r="M276" s="124" t="s">
        <v>622</v>
      </c>
      <c r="N276" s="130"/>
      <c r="O276" s="130"/>
      <c r="P276" s="130"/>
      <c r="Q276" s="130"/>
      <c r="R276" s="130"/>
    </row>
    <row r="277" spans="1:20">
      <c r="A277" s="107"/>
      <c r="M277" s="145"/>
      <c r="N277" s="153"/>
      <c r="O277" s="153"/>
      <c r="P277" s="153"/>
      <c r="Q277" s="153"/>
      <c r="R277" s="153"/>
    </row>
    <row r="278" spans="1:20">
      <c r="A278" s="107"/>
      <c r="M278" s="145"/>
      <c r="N278" s="145"/>
      <c r="O278" s="145"/>
      <c r="P278" s="145"/>
      <c r="Q278" s="145"/>
      <c r="R278" s="145"/>
    </row>
    <row r="279" spans="1:20">
      <c r="A279" s="107">
        <v>4.2</v>
      </c>
      <c r="B279" s="487" t="s">
        <v>760</v>
      </c>
      <c r="C279" s="488"/>
      <c r="D279" s="488"/>
      <c r="E279" s="488"/>
      <c r="F279" s="488"/>
      <c r="G279" s="488"/>
      <c r="H279" s="488"/>
      <c r="I279" s="488"/>
      <c r="J279" s="488"/>
      <c r="K279" s="488"/>
      <c r="L279" s="488"/>
      <c r="M279" s="169"/>
      <c r="N279" s="173"/>
      <c r="O279" s="173"/>
      <c r="P279" s="173"/>
      <c r="Q279" s="173"/>
      <c r="R279" s="173"/>
      <c r="T279" s="131"/>
    </row>
    <row r="280" spans="1:20">
      <c r="A280" s="107"/>
      <c r="N280" s="96"/>
      <c r="O280" s="96"/>
      <c r="P280" s="96"/>
      <c r="Q280" s="96"/>
      <c r="R280" s="96"/>
    </row>
    <row r="281" spans="1:20">
      <c r="N281" s="96"/>
      <c r="O281" s="96"/>
      <c r="P281" s="96"/>
      <c r="Q281" s="96"/>
      <c r="R281" s="96"/>
    </row>
    <row r="282" spans="1:20">
      <c r="N282" s="96"/>
      <c r="O282" s="96"/>
      <c r="P282" s="96"/>
      <c r="Q282" s="96"/>
      <c r="R282" s="96"/>
    </row>
  </sheetData>
  <mergeCells count="187">
    <mergeCell ref="B238:L238"/>
    <mergeCell ref="B239:L239"/>
    <mergeCell ref="B240:M240"/>
    <mergeCell ref="B241:M241"/>
    <mergeCell ref="B242:M242"/>
    <mergeCell ref="B243:M243"/>
    <mergeCell ref="B244:M244"/>
    <mergeCell ref="B246:M246"/>
    <mergeCell ref="M2:R2"/>
    <mergeCell ref="B6:L6"/>
    <mergeCell ref="B7:L7"/>
    <mergeCell ref="B13:L13"/>
    <mergeCell ref="A28:N28"/>
    <mergeCell ref="B33:L33"/>
    <mergeCell ref="B9:L9"/>
    <mergeCell ref="B10:L10"/>
    <mergeCell ref="B12:L12"/>
    <mergeCell ref="B15:L15"/>
    <mergeCell ref="B2:L2"/>
    <mergeCell ref="B24:L24"/>
    <mergeCell ref="B26:L26"/>
    <mergeCell ref="B31:L31"/>
    <mergeCell ref="B32:L32"/>
    <mergeCell ref="B16:L16"/>
    <mergeCell ref="B18:L18"/>
    <mergeCell ref="B19:L19"/>
    <mergeCell ref="B21:L21"/>
    <mergeCell ref="B22:L22"/>
    <mergeCell ref="A4:L4"/>
    <mergeCell ref="A5:L5"/>
    <mergeCell ref="A8:L8"/>
    <mergeCell ref="A14:L14"/>
    <mergeCell ref="A23:L23"/>
    <mergeCell ref="A30:L30"/>
    <mergeCell ref="A43:L43"/>
    <mergeCell ref="A53:L53"/>
    <mergeCell ref="A48:L48"/>
    <mergeCell ref="B55:L55"/>
    <mergeCell ref="B57:L57"/>
    <mergeCell ref="B58:L58"/>
    <mergeCell ref="B60:L60"/>
    <mergeCell ref="B46:L46"/>
    <mergeCell ref="B49:L49"/>
    <mergeCell ref="B51:L51"/>
    <mergeCell ref="B54:L54"/>
    <mergeCell ref="B34:L34"/>
    <mergeCell ref="B36:L36"/>
    <mergeCell ref="B44:L44"/>
    <mergeCell ref="B37:L37"/>
    <mergeCell ref="B40:L40"/>
    <mergeCell ref="B41:L42"/>
    <mergeCell ref="B61:L61"/>
    <mergeCell ref="B63:L63"/>
    <mergeCell ref="B64:L65"/>
    <mergeCell ref="B68:L68"/>
    <mergeCell ref="A70:L70"/>
    <mergeCell ref="B90:L90"/>
    <mergeCell ref="B92:L92"/>
    <mergeCell ref="B93:L93"/>
    <mergeCell ref="B94:L94"/>
    <mergeCell ref="A80:L80"/>
    <mergeCell ref="B98:L98"/>
    <mergeCell ref="B101:L101"/>
    <mergeCell ref="B103:L103"/>
    <mergeCell ref="B104:L104"/>
    <mergeCell ref="B105:L105"/>
    <mergeCell ref="A100:L100"/>
    <mergeCell ref="A113:L113"/>
    <mergeCell ref="A96:L96"/>
    <mergeCell ref="B67:L67"/>
    <mergeCell ref="B71:L71"/>
    <mergeCell ref="B74:L74"/>
    <mergeCell ref="A73:L73"/>
    <mergeCell ref="B83:L83"/>
    <mergeCell ref="B85:L85"/>
    <mergeCell ref="B86:L86"/>
    <mergeCell ref="B88:L88"/>
    <mergeCell ref="B89:L89"/>
    <mergeCell ref="B75:L75"/>
    <mergeCell ref="B76:L76"/>
    <mergeCell ref="B81:L81"/>
    <mergeCell ref="B82:L82"/>
    <mergeCell ref="A78:L78"/>
    <mergeCell ref="B97:L97"/>
    <mergeCell ref="B115:L115"/>
    <mergeCell ref="B117:L117"/>
    <mergeCell ref="B118:L118"/>
    <mergeCell ref="B121:L121"/>
    <mergeCell ref="B122:L122"/>
    <mergeCell ref="A120:L120"/>
    <mergeCell ref="A128:L128"/>
    <mergeCell ref="B107:L107"/>
    <mergeCell ref="B108:L108"/>
    <mergeCell ref="B110:L110"/>
    <mergeCell ref="B111:L111"/>
    <mergeCell ref="B114:L114"/>
    <mergeCell ref="B134:L134"/>
    <mergeCell ref="B138:L138"/>
    <mergeCell ref="B141:L141"/>
    <mergeCell ref="B143:L143"/>
    <mergeCell ref="A133:L133"/>
    <mergeCell ref="A140:L140"/>
    <mergeCell ref="A148:L148"/>
    <mergeCell ref="B124:L124"/>
    <mergeCell ref="B125:L125"/>
    <mergeCell ref="B130:L130"/>
    <mergeCell ref="B131:L131"/>
    <mergeCell ref="A127:L127"/>
    <mergeCell ref="B135:L135"/>
    <mergeCell ref="B136:L136"/>
    <mergeCell ref="B155:L155"/>
    <mergeCell ref="B156:L157"/>
    <mergeCell ref="B161:L161"/>
    <mergeCell ref="A154:L154"/>
    <mergeCell ref="B144:L144"/>
    <mergeCell ref="B146:L146"/>
    <mergeCell ref="B149:L149"/>
    <mergeCell ref="B150:L150"/>
    <mergeCell ref="B152:L152"/>
    <mergeCell ref="A159:L159"/>
    <mergeCell ref="A160:L160"/>
    <mergeCell ref="B169:L169"/>
    <mergeCell ref="B170:L170"/>
    <mergeCell ref="B183:L183"/>
    <mergeCell ref="B187:L187"/>
    <mergeCell ref="B171:L171"/>
    <mergeCell ref="B172:L172"/>
    <mergeCell ref="B175:L175"/>
    <mergeCell ref="B176:L176"/>
    <mergeCell ref="B177:L177"/>
    <mergeCell ref="A174:L174"/>
    <mergeCell ref="A186:L186"/>
    <mergeCell ref="B184:L184"/>
    <mergeCell ref="B179:L179"/>
    <mergeCell ref="B180:L180"/>
    <mergeCell ref="B182:L182"/>
    <mergeCell ref="B275:L275"/>
    <mergeCell ref="B271:L271"/>
    <mergeCell ref="A274:I274"/>
    <mergeCell ref="B279:L279"/>
    <mergeCell ref="B264:L264"/>
    <mergeCell ref="A267:I267"/>
    <mergeCell ref="B257:K257"/>
    <mergeCell ref="B268:J268"/>
    <mergeCell ref="A252:P252"/>
    <mergeCell ref="A254:I254"/>
    <mergeCell ref="B255:L255"/>
    <mergeCell ref="A260:I260"/>
    <mergeCell ref="B261:L261"/>
    <mergeCell ref="B225:L225"/>
    <mergeCell ref="B227:L227"/>
    <mergeCell ref="B229:L229"/>
    <mergeCell ref="B232:L232"/>
    <mergeCell ref="B235:L235"/>
    <mergeCell ref="A237:R237"/>
    <mergeCell ref="B231:L231"/>
    <mergeCell ref="B234:L234"/>
    <mergeCell ref="B215:L215"/>
    <mergeCell ref="B217:L217"/>
    <mergeCell ref="A221:L221"/>
    <mergeCell ref="B222:L222"/>
    <mergeCell ref="B223:L223"/>
    <mergeCell ref="A219:L219"/>
    <mergeCell ref="T93:T94"/>
    <mergeCell ref="T134:T135"/>
    <mergeCell ref="B210:L210"/>
    <mergeCell ref="B214:L214"/>
    <mergeCell ref="B199:L199"/>
    <mergeCell ref="B200:L200"/>
    <mergeCell ref="B202:L202"/>
    <mergeCell ref="B203:L203"/>
    <mergeCell ref="B205:L205"/>
    <mergeCell ref="B188:L188"/>
    <mergeCell ref="B190:L190"/>
    <mergeCell ref="B196:L196"/>
    <mergeCell ref="A195:L195"/>
    <mergeCell ref="B191:L191"/>
    <mergeCell ref="A198:L198"/>
    <mergeCell ref="A208:L208"/>
    <mergeCell ref="A213:L213"/>
    <mergeCell ref="A193:L193"/>
    <mergeCell ref="B206:L206"/>
    <mergeCell ref="B209:L209"/>
    <mergeCell ref="B162:L162"/>
    <mergeCell ref="B164:L164"/>
    <mergeCell ref="B166:L166"/>
    <mergeCell ref="B167:L16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A2" sqref="A2:D14"/>
    </sheetView>
  </sheetViews>
  <sheetFormatPr defaultColWidth="30.5703125" defaultRowHeight="15"/>
  <cols>
    <col min="1" max="1" width="8" customWidth="1"/>
    <col min="2" max="2" width="12.7109375" customWidth="1"/>
    <col min="3" max="3" width="30.7109375" customWidth="1"/>
    <col min="4" max="4" width="64" customWidth="1"/>
    <col min="5" max="5" width="8.28515625" customWidth="1"/>
    <col min="6" max="6" width="10.42578125" customWidth="1"/>
    <col min="7" max="7" width="6.7109375" customWidth="1"/>
    <col min="8" max="8" width="5.7109375" customWidth="1"/>
    <col min="9" max="9" width="8.140625" customWidth="1"/>
    <col min="10" max="10" width="5.140625" customWidth="1"/>
    <col min="11" max="11" width="6.85546875" customWidth="1"/>
  </cols>
  <sheetData>
    <row r="1" spans="1:13" ht="36.75" customHeight="1" thickBot="1">
      <c r="A1" s="519" t="s">
        <v>85</v>
      </c>
      <c r="B1" s="520"/>
      <c r="C1" s="520"/>
      <c r="D1" s="521"/>
      <c r="E1" s="5"/>
      <c r="F1" s="5"/>
      <c r="G1" s="5"/>
      <c r="H1" s="5"/>
      <c r="I1" s="5"/>
      <c r="J1" s="5"/>
      <c r="K1" s="5"/>
      <c r="L1" s="5"/>
      <c r="M1" s="5"/>
    </row>
    <row r="2" spans="1:13" ht="50.25" customHeight="1" thickBot="1">
      <c r="A2" s="42" t="s">
        <v>2</v>
      </c>
      <c r="B2" s="35" t="s">
        <v>86</v>
      </c>
      <c r="C2" s="35" t="s">
        <v>87</v>
      </c>
      <c r="D2" s="35" t="s">
        <v>27</v>
      </c>
      <c r="E2" s="28"/>
      <c r="F2" s="28"/>
      <c r="G2" s="28"/>
      <c r="H2" s="28"/>
      <c r="I2" s="28"/>
      <c r="J2" s="28"/>
      <c r="K2" s="28"/>
      <c r="L2" s="5"/>
      <c r="M2" s="5"/>
    </row>
    <row r="3" spans="1:13">
      <c r="A3" s="328" t="s">
        <v>2081</v>
      </c>
      <c r="B3" s="329" t="s">
        <v>1394</v>
      </c>
      <c r="C3" s="329">
        <v>100</v>
      </c>
      <c r="D3" s="329">
        <v>100</v>
      </c>
      <c r="E3" s="29"/>
      <c r="F3" s="29"/>
      <c r="G3" s="29"/>
      <c r="H3" s="29"/>
      <c r="I3" s="29"/>
      <c r="J3" s="29"/>
      <c r="K3" s="29"/>
      <c r="L3" s="5"/>
      <c r="M3" s="5"/>
    </row>
    <row r="4" spans="1:13">
      <c r="A4" s="330" t="s">
        <v>2081</v>
      </c>
      <c r="B4" s="331" t="s">
        <v>1393</v>
      </c>
      <c r="C4" s="331">
        <v>41</v>
      </c>
      <c r="D4" s="331">
        <v>39</v>
      </c>
      <c r="E4" s="5"/>
      <c r="F4" s="5"/>
      <c r="G4" s="5"/>
      <c r="H4" s="5"/>
      <c r="I4" s="5"/>
      <c r="J4" s="5"/>
      <c r="K4" s="5"/>
      <c r="L4" s="5"/>
      <c r="M4" s="5"/>
    </row>
    <row r="5" spans="1:13">
      <c r="A5" s="328" t="s">
        <v>443</v>
      </c>
      <c r="B5" s="329" t="s">
        <v>1394</v>
      </c>
      <c r="C5" s="329">
        <v>100</v>
      </c>
      <c r="D5" s="329">
        <v>99</v>
      </c>
      <c r="E5" s="5"/>
      <c r="F5" s="5"/>
      <c r="G5" s="5"/>
      <c r="H5" s="5"/>
      <c r="I5" s="5"/>
      <c r="J5" s="5"/>
      <c r="K5" s="5"/>
      <c r="L5" s="5"/>
      <c r="M5" s="5"/>
    </row>
    <row r="6" spans="1:13">
      <c r="A6" s="330" t="s">
        <v>443</v>
      </c>
      <c r="B6" s="331" t="s">
        <v>1393</v>
      </c>
      <c r="C6" s="331">
        <v>41</v>
      </c>
      <c r="D6" s="331">
        <v>34</v>
      </c>
      <c r="E6" s="5"/>
      <c r="F6" s="5"/>
      <c r="G6" s="5"/>
      <c r="H6" s="5"/>
      <c r="I6" s="5"/>
      <c r="J6" s="5"/>
      <c r="K6" s="5"/>
      <c r="L6" s="5"/>
      <c r="M6" s="5"/>
    </row>
    <row r="7" spans="1:13">
      <c r="A7" s="328" t="s">
        <v>444</v>
      </c>
      <c r="B7" s="329" t="s">
        <v>1394</v>
      </c>
      <c r="C7" s="329">
        <v>100</v>
      </c>
      <c r="D7" s="329">
        <v>98</v>
      </c>
      <c r="E7" s="5"/>
      <c r="F7" s="5"/>
      <c r="G7" s="5"/>
      <c r="H7" s="5"/>
      <c r="I7" s="5"/>
      <c r="J7" s="5"/>
      <c r="K7" s="5"/>
      <c r="L7" s="5"/>
      <c r="M7" s="5"/>
    </row>
    <row r="8" spans="1:13">
      <c r="A8" s="330" t="s">
        <v>444</v>
      </c>
      <c r="B8" s="331" t="s">
        <v>1393</v>
      </c>
      <c r="C8" s="331">
        <v>41</v>
      </c>
      <c r="D8" s="331">
        <v>41</v>
      </c>
      <c r="E8" s="5"/>
      <c r="F8" s="5"/>
      <c r="G8" s="5"/>
      <c r="H8" s="5"/>
      <c r="I8" s="5"/>
      <c r="J8" s="5"/>
      <c r="K8" s="5"/>
      <c r="L8" s="5"/>
      <c r="M8" s="5"/>
    </row>
    <row r="9" spans="1:13">
      <c r="A9" s="328" t="s">
        <v>445</v>
      </c>
      <c r="B9" s="329" t="s">
        <v>1394</v>
      </c>
      <c r="C9" s="329">
        <v>100</v>
      </c>
      <c r="D9" s="329">
        <v>100</v>
      </c>
      <c r="E9" s="5"/>
      <c r="F9" s="5"/>
      <c r="G9" s="5"/>
      <c r="H9" s="5"/>
      <c r="I9" s="5"/>
      <c r="J9" s="5"/>
      <c r="K9" s="5"/>
      <c r="L9" s="5"/>
      <c r="M9" s="5"/>
    </row>
    <row r="10" spans="1:13">
      <c r="A10" s="330" t="s">
        <v>445</v>
      </c>
      <c r="B10" s="331" t="s">
        <v>1393</v>
      </c>
      <c r="C10" s="331">
        <v>41</v>
      </c>
      <c r="D10" s="331">
        <v>41</v>
      </c>
    </row>
    <row r="11" spans="1:13">
      <c r="A11" s="328" t="s">
        <v>446</v>
      </c>
      <c r="B11" s="329" t="s">
        <v>1394</v>
      </c>
      <c r="C11" s="329">
        <v>100</v>
      </c>
      <c r="D11" s="329">
        <v>100</v>
      </c>
    </row>
    <row r="12" spans="1:13">
      <c r="A12" s="330" t="s">
        <v>446</v>
      </c>
      <c r="B12" s="331" t="s">
        <v>1393</v>
      </c>
      <c r="C12" s="331">
        <v>41</v>
      </c>
      <c r="D12" s="331">
        <v>41</v>
      </c>
    </row>
    <row r="13" spans="1:13">
      <c r="A13" s="330" t="s">
        <v>447</v>
      </c>
      <c r="B13" s="331" t="s">
        <v>1394</v>
      </c>
      <c r="C13" s="331">
        <v>100</v>
      </c>
      <c r="D13" s="331">
        <v>100</v>
      </c>
    </row>
    <row r="14" spans="1:13">
      <c r="A14" s="330" t="s">
        <v>447</v>
      </c>
      <c r="B14" s="331" t="s">
        <v>1393</v>
      </c>
      <c r="C14" s="331">
        <v>41</v>
      </c>
      <c r="D14" s="331">
        <v>41</v>
      </c>
    </row>
  </sheetData>
  <mergeCells count="1">
    <mergeCell ref="A1:D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3" sqref="D3:D8"/>
    </sheetView>
  </sheetViews>
  <sheetFormatPr defaultRowHeight="15"/>
  <cols>
    <col min="1" max="1" width="21.85546875" customWidth="1"/>
    <col min="2" max="2" width="29.7109375" customWidth="1"/>
    <col min="3" max="4" width="21.7109375" customWidth="1"/>
  </cols>
  <sheetData>
    <row r="1" spans="1:4" ht="24.75" customHeight="1">
      <c r="A1" s="603" t="s">
        <v>88</v>
      </c>
      <c r="B1" s="603"/>
      <c r="C1" s="603"/>
      <c r="D1" s="603"/>
    </row>
    <row r="2" spans="1:4" ht="57" customHeight="1">
      <c r="A2" s="6" t="s">
        <v>89</v>
      </c>
      <c r="B2" s="7" t="s">
        <v>90</v>
      </c>
      <c r="C2" s="7" t="s">
        <v>91</v>
      </c>
      <c r="D2" s="7" t="s">
        <v>92</v>
      </c>
    </row>
    <row r="3" spans="1:4" ht="45">
      <c r="A3" s="359" t="s">
        <v>2081</v>
      </c>
      <c r="B3" s="359">
        <v>127</v>
      </c>
      <c r="C3" s="359">
        <v>12</v>
      </c>
      <c r="D3" s="469" t="s">
        <v>5087</v>
      </c>
    </row>
    <row r="4" spans="1:4" ht="45">
      <c r="A4" s="359" t="s">
        <v>443</v>
      </c>
      <c r="B4" s="359">
        <v>122</v>
      </c>
      <c r="C4" s="359">
        <v>11</v>
      </c>
      <c r="D4" s="469" t="s">
        <v>5087</v>
      </c>
    </row>
    <row r="5" spans="1:4" ht="45">
      <c r="A5" s="359" t="s">
        <v>444</v>
      </c>
      <c r="B5" s="359">
        <v>125</v>
      </c>
      <c r="C5" s="359">
        <v>14</v>
      </c>
      <c r="D5" s="469" t="s">
        <v>5087</v>
      </c>
    </row>
    <row r="6" spans="1:4" ht="45">
      <c r="A6" s="359" t="s">
        <v>445</v>
      </c>
      <c r="B6" s="359">
        <v>128</v>
      </c>
      <c r="C6" s="359">
        <v>13</v>
      </c>
      <c r="D6" s="469" t="s">
        <v>5087</v>
      </c>
    </row>
    <row r="7" spans="1:4" ht="45">
      <c r="A7" s="359" t="s">
        <v>446</v>
      </c>
      <c r="B7" s="359">
        <v>122</v>
      </c>
      <c r="C7" s="359">
        <v>19</v>
      </c>
      <c r="D7" s="469" t="s">
        <v>5087</v>
      </c>
    </row>
    <row r="8" spans="1:4" ht="45">
      <c r="A8" s="359" t="s">
        <v>447</v>
      </c>
      <c r="B8" s="359">
        <v>128</v>
      </c>
      <c r="C8" s="359">
        <v>13</v>
      </c>
      <c r="D8" s="469" t="s">
        <v>5087</v>
      </c>
    </row>
  </sheetData>
  <mergeCells count="1">
    <mergeCell ref="A1:D1"/>
  </mergeCells>
  <hyperlinks>
    <hyperlink ref="D3" r:id="rId1"/>
    <hyperlink ref="D4:D8" r:id="rId2" display="http://vdc.edu.in/images/NAAC/A-A-Criterion-2.pd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H5" sqref="H5:H6"/>
    </sheetView>
  </sheetViews>
  <sheetFormatPr defaultRowHeight="15"/>
  <cols>
    <col min="1" max="1" width="15.85546875" customWidth="1"/>
    <col min="2" max="2" width="22.85546875" customWidth="1"/>
    <col min="3" max="3" width="18.85546875" customWidth="1"/>
    <col min="4" max="4" width="28" customWidth="1"/>
    <col min="5" max="5" width="18.5703125" customWidth="1"/>
    <col min="6" max="6" width="21.28515625" customWidth="1"/>
    <col min="7" max="7" width="19.28515625" customWidth="1"/>
    <col min="8" max="8" width="24.5703125" customWidth="1"/>
  </cols>
  <sheetData>
    <row r="1" spans="1:8" ht="18.75">
      <c r="A1" s="9" t="s">
        <v>93</v>
      </c>
    </row>
    <row r="2" spans="1:8" ht="31.5" customHeight="1">
      <c r="A2" s="606" t="s">
        <v>98</v>
      </c>
      <c r="B2" s="607"/>
      <c r="C2" s="607"/>
      <c r="D2" s="607"/>
      <c r="E2" s="607"/>
      <c r="F2" s="607"/>
      <c r="G2" s="607"/>
      <c r="H2" s="608"/>
    </row>
    <row r="3" spans="1:8" ht="77.25" customHeight="1">
      <c r="A3" s="609" t="s">
        <v>94</v>
      </c>
      <c r="B3" s="609"/>
      <c r="C3" s="609" t="s">
        <v>95</v>
      </c>
      <c r="D3" s="609"/>
      <c r="E3" s="609" t="s">
        <v>96</v>
      </c>
      <c r="F3" s="609"/>
      <c r="G3" s="101" t="s">
        <v>97</v>
      </c>
      <c r="H3" s="101"/>
    </row>
    <row r="4" spans="1:8" ht="31.5" hidden="1" customHeight="1" thickBot="1">
      <c r="A4" s="609"/>
      <c r="B4" s="609"/>
      <c r="C4" s="609"/>
      <c r="D4" s="609"/>
      <c r="E4" s="609"/>
      <c r="F4" s="609"/>
      <c r="G4" s="101"/>
      <c r="H4" s="101"/>
    </row>
    <row r="5" spans="1:8" ht="15.75" customHeight="1">
      <c r="A5" s="610" t="s">
        <v>787</v>
      </c>
      <c r="B5" s="610" t="s">
        <v>74</v>
      </c>
      <c r="C5" s="610" t="s">
        <v>788</v>
      </c>
      <c r="D5" s="610" t="s">
        <v>74</v>
      </c>
      <c r="E5" s="610" t="s">
        <v>787</v>
      </c>
      <c r="F5" s="610" t="s">
        <v>74</v>
      </c>
      <c r="G5" s="605" t="s">
        <v>787</v>
      </c>
      <c r="H5" s="605" t="s">
        <v>74</v>
      </c>
    </row>
    <row r="6" spans="1:8">
      <c r="A6" s="610"/>
      <c r="B6" s="610"/>
      <c r="C6" s="610"/>
      <c r="D6" s="610"/>
      <c r="E6" s="610"/>
      <c r="F6" s="610"/>
      <c r="G6" s="605"/>
      <c r="H6" s="605"/>
    </row>
    <row r="7" spans="1:8">
      <c r="C7" s="604"/>
      <c r="D7" s="604"/>
      <c r="E7" s="604"/>
      <c r="F7" s="604"/>
      <c r="G7" s="43"/>
      <c r="H7" s="43"/>
    </row>
  </sheetData>
  <mergeCells count="14">
    <mergeCell ref="C7:D7"/>
    <mergeCell ref="E7:F7"/>
    <mergeCell ref="G5:G6"/>
    <mergeCell ref="H5:H6"/>
    <mergeCell ref="A2:H2"/>
    <mergeCell ref="A3:B4"/>
    <mergeCell ref="C3:D4"/>
    <mergeCell ref="E3:F4"/>
    <mergeCell ref="A5:A6"/>
    <mergeCell ref="B5:B6"/>
    <mergeCell ref="C5:C6"/>
    <mergeCell ref="D5:D6"/>
    <mergeCell ref="E5:E6"/>
    <mergeCell ref="F5:F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F9" sqref="F9"/>
    </sheetView>
  </sheetViews>
  <sheetFormatPr defaultRowHeight="15"/>
  <cols>
    <col min="1" max="1" width="25" customWidth="1"/>
    <col min="2" max="2" width="32.28515625" customWidth="1"/>
    <col min="3" max="3" width="34.42578125" customWidth="1"/>
    <col min="5" max="5" width="13.42578125" customWidth="1"/>
  </cols>
  <sheetData>
    <row r="1" spans="1:5" ht="15.75" customHeight="1">
      <c r="A1" s="612" t="s">
        <v>99</v>
      </c>
      <c r="B1" s="613"/>
      <c r="C1" s="613"/>
      <c r="D1" s="613"/>
      <c r="E1" s="614"/>
    </row>
    <row r="2" spans="1:5" ht="15.75" thickBot="1">
      <c r="A2" s="615"/>
      <c r="B2" s="616"/>
      <c r="C2" s="616"/>
      <c r="D2" s="616"/>
      <c r="E2" s="617"/>
    </row>
    <row r="3" spans="1:5" ht="66" customHeight="1">
      <c r="A3" s="81" t="s">
        <v>100</v>
      </c>
      <c r="B3" s="81" t="s">
        <v>106</v>
      </c>
      <c r="C3" s="81" t="s">
        <v>102</v>
      </c>
      <c r="D3" s="610" t="s">
        <v>103</v>
      </c>
      <c r="E3" s="610"/>
    </row>
    <row r="4" spans="1:5">
      <c r="A4" s="611"/>
      <c r="B4" s="611"/>
      <c r="C4" s="611"/>
      <c r="D4" s="611" t="s">
        <v>104</v>
      </c>
      <c r="E4" s="611" t="s">
        <v>105</v>
      </c>
    </row>
    <row r="5" spans="1:5" ht="11.25" customHeight="1">
      <c r="A5" s="611"/>
      <c r="B5" s="611"/>
      <c r="C5" s="611"/>
      <c r="D5" s="611"/>
      <c r="E5" s="611"/>
    </row>
    <row r="6" spans="1:5" hidden="1">
      <c r="A6" s="611"/>
      <c r="B6" s="611"/>
      <c r="C6" s="611"/>
      <c r="D6" s="611"/>
      <c r="E6" s="611"/>
    </row>
    <row r="7" spans="1:5">
      <c r="A7" s="245">
        <v>100</v>
      </c>
      <c r="B7" s="245">
        <v>39</v>
      </c>
      <c r="C7" s="245">
        <v>135</v>
      </c>
      <c r="D7" s="246" t="s">
        <v>1395</v>
      </c>
      <c r="E7" s="246" t="s">
        <v>1396</v>
      </c>
    </row>
    <row r="8" spans="1:5">
      <c r="A8" s="244"/>
      <c r="B8" s="244"/>
      <c r="C8" s="244"/>
      <c r="D8" s="244"/>
      <c r="E8" s="244"/>
    </row>
  </sheetData>
  <mergeCells count="7">
    <mergeCell ref="D4:D6"/>
    <mergeCell ref="E4:E6"/>
    <mergeCell ref="A1:E2"/>
    <mergeCell ref="D3:E3"/>
    <mergeCell ref="A4:A6"/>
    <mergeCell ref="B4:B6"/>
    <mergeCell ref="C4: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4" sqref="C4:C5"/>
    </sheetView>
  </sheetViews>
  <sheetFormatPr defaultRowHeight="15"/>
  <cols>
    <col min="1" max="1" width="15.85546875" customWidth="1"/>
    <col min="2" max="2" width="21.140625" customWidth="1"/>
    <col min="4" max="4" width="30.85546875" customWidth="1"/>
    <col min="5" max="5" width="11.5703125" customWidth="1"/>
    <col min="6" max="6" width="16.140625" customWidth="1"/>
    <col min="7" max="7" width="15.28515625" customWidth="1"/>
    <col min="8" max="8" width="25.140625" customWidth="1"/>
  </cols>
  <sheetData>
    <row r="1" spans="1:9" ht="21.75" customHeight="1" thickBot="1">
      <c r="A1" s="559" t="s">
        <v>107</v>
      </c>
      <c r="B1" s="560"/>
      <c r="C1" s="560"/>
      <c r="D1" s="560"/>
      <c r="E1" s="560"/>
      <c r="F1" s="560"/>
      <c r="G1" s="560"/>
      <c r="H1" s="560"/>
      <c r="I1" s="561"/>
    </row>
    <row r="2" spans="1:9" ht="21.75" customHeight="1" thickBot="1">
      <c r="A2" s="620" t="s">
        <v>108</v>
      </c>
      <c r="B2" s="621"/>
      <c r="C2" s="621"/>
      <c r="D2" s="621"/>
      <c r="E2" s="621"/>
      <c r="F2" s="621"/>
      <c r="G2" s="621"/>
      <c r="H2" s="622"/>
      <c r="I2" s="3"/>
    </row>
    <row r="3" spans="1:9" ht="59.25" customHeight="1" thickBot="1">
      <c r="A3" s="623" t="s">
        <v>109</v>
      </c>
      <c r="B3" s="624"/>
      <c r="C3" s="625" t="s">
        <v>110</v>
      </c>
      <c r="D3" s="626"/>
      <c r="E3" s="625" t="s">
        <v>111</v>
      </c>
      <c r="F3" s="626"/>
      <c r="G3" s="625" t="s">
        <v>112</v>
      </c>
      <c r="H3" s="626"/>
      <c r="I3" s="3"/>
    </row>
    <row r="4" spans="1:9" ht="15" customHeight="1">
      <c r="A4" s="618" t="s">
        <v>787</v>
      </c>
      <c r="B4" s="618" t="s">
        <v>74</v>
      </c>
      <c r="C4" s="618" t="s">
        <v>787</v>
      </c>
      <c r="D4" s="618" t="s">
        <v>74</v>
      </c>
      <c r="E4" s="618" t="s">
        <v>787</v>
      </c>
      <c r="F4" s="618" t="s">
        <v>74</v>
      </c>
      <c r="G4" s="618" t="s">
        <v>787</v>
      </c>
      <c r="H4" s="618" t="s">
        <v>74</v>
      </c>
      <c r="I4" s="581"/>
    </row>
    <row r="5" spans="1:9" ht="15.75" customHeight="1" thickBot="1">
      <c r="A5" s="619"/>
      <c r="B5" s="619"/>
      <c r="C5" s="619"/>
      <c r="D5" s="619"/>
      <c r="E5" s="619"/>
      <c r="F5" s="619"/>
      <c r="G5" s="619"/>
      <c r="H5" s="619"/>
      <c r="I5" s="581"/>
    </row>
  </sheetData>
  <mergeCells count="15">
    <mergeCell ref="G4:G5"/>
    <mergeCell ref="H4:H5"/>
    <mergeCell ref="A1:I1"/>
    <mergeCell ref="A2:H2"/>
    <mergeCell ref="A3:B3"/>
    <mergeCell ref="C3:D3"/>
    <mergeCell ref="E3:F3"/>
    <mergeCell ref="G3:H3"/>
    <mergeCell ref="I4:I5"/>
    <mergeCell ref="A4:A5"/>
    <mergeCell ref="B4:B5"/>
    <mergeCell ref="C4:C5"/>
    <mergeCell ref="D4:D5"/>
    <mergeCell ref="E4:E5"/>
    <mergeCell ref="F4:F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A4" sqref="A4:D4"/>
    </sheetView>
  </sheetViews>
  <sheetFormatPr defaultRowHeight="15"/>
  <cols>
    <col min="1" max="1" width="22.42578125" customWidth="1"/>
    <col min="2" max="2" width="22.7109375" customWidth="1"/>
    <col min="3" max="3" width="22.5703125" customWidth="1"/>
    <col min="4" max="4" width="25.42578125" customWidth="1"/>
  </cols>
  <sheetData>
    <row r="1" spans="1:4" ht="31.5" customHeight="1" thickBot="1">
      <c r="A1" s="627" t="s">
        <v>113</v>
      </c>
      <c r="B1" s="628"/>
      <c r="C1" s="628"/>
      <c r="D1" s="629"/>
    </row>
    <row r="2" spans="1:4" ht="63" customHeight="1" thickBot="1">
      <c r="A2" s="45" t="s">
        <v>114</v>
      </c>
      <c r="B2" s="46" t="s">
        <v>101</v>
      </c>
      <c r="C2" s="46" t="s">
        <v>115</v>
      </c>
      <c r="D2" s="46" t="s">
        <v>116</v>
      </c>
    </row>
    <row r="3" spans="1:4" ht="15.75" thickBot="1">
      <c r="A3" s="24">
        <v>40</v>
      </c>
      <c r="B3" s="44">
        <v>620</v>
      </c>
      <c r="C3" s="44">
        <v>15</v>
      </c>
      <c r="D3" s="200">
        <v>5.2083333333333336E-2</v>
      </c>
    </row>
  </sheetData>
  <mergeCells count="1">
    <mergeCell ref="A1:D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4"/>
  <sheetViews>
    <sheetView workbookViewId="0">
      <selection activeCell="F5" sqref="F5"/>
    </sheetView>
  </sheetViews>
  <sheetFormatPr defaultRowHeight="15"/>
  <cols>
    <col min="2" max="2" width="17.140625" customWidth="1"/>
    <col min="3" max="3" width="14.140625" customWidth="1"/>
    <col min="4" max="4" width="25" customWidth="1"/>
    <col min="5" max="5" width="22.5703125" customWidth="1"/>
    <col min="6" max="6" width="30.42578125" customWidth="1"/>
  </cols>
  <sheetData>
    <row r="1" spans="1:6" ht="19.5" thickBot="1">
      <c r="A1" s="630" t="s">
        <v>117</v>
      </c>
      <c r="B1" s="631"/>
      <c r="C1" s="631"/>
      <c r="D1" s="631"/>
      <c r="E1" s="631"/>
      <c r="F1" s="632"/>
    </row>
    <row r="2" spans="1:6" ht="32.25" customHeight="1" thickBot="1">
      <c r="A2" s="519" t="s">
        <v>118</v>
      </c>
      <c r="B2" s="520"/>
      <c r="C2" s="520"/>
      <c r="D2" s="520"/>
      <c r="E2" s="520"/>
      <c r="F2" s="521"/>
    </row>
    <row r="3" spans="1:6" ht="41.25" customHeight="1">
      <c r="A3" s="633" t="s">
        <v>2</v>
      </c>
      <c r="B3" s="635" t="s">
        <v>119</v>
      </c>
      <c r="C3" s="636" t="s">
        <v>120</v>
      </c>
      <c r="D3" s="633" t="s">
        <v>121</v>
      </c>
      <c r="E3" s="633" t="s">
        <v>122</v>
      </c>
      <c r="F3" s="635" t="s">
        <v>123</v>
      </c>
    </row>
    <row r="4" spans="1:6" hidden="1">
      <c r="A4" s="634"/>
      <c r="B4" s="618"/>
      <c r="C4" s="637"/>
      <c r="D4" s="634"/>
      <c r="E4" s="634"/>
      <c r="F4" s="618"/>
    </row>
    <row r="5" spans="1:6" ht="30">
      <c r="A5" s="268">
        <v>2018</v>
      </c>
      <c r="B5" s="264" t="s">
        <v>1747</v>
      </c>
      <c r="C5" s="269" t="s">
        <v>1404</v>
      </c>
      <c r="D5" s="269" t="s">
        <v>1527</v>
      </c>
      <c r="E5" s="268" t="s">
        <v>1748</v>
      </c>
      <c r="F5" s="269" t="s">
        <v>1404</v>
      </c>
    </row>
    <row r="6" spans="1:6" ht="30">
      <c r="A6" s="268">
        <v>2018</v>
      </c>
      <c r="B6" s="264" t="s">
        <v>1669</v>
      </c>
      <c r="C6" s="269" t="s">
        <v>1445</v>
      </c>
      <c r="D6" s="269" t="s">
        <v>1662</v>
      </c>
      <c r="E6" s="268" t="s">
        <v>1748</v>
      </c>
      <c r="F6" s="269" t="s">
        <v>1445</v>
      </c>
    </row>
    <row r="7" spans="1:6" ht="30">
      <c r="A7" s="268">
        <v>2018</v>
      </c>
      <c r="B7" s="264" t="s">
        <v>1749</v>
      </c>
      <c r="C7" s="269" t="s">
        <v>1445</v>
      </c>
      <c r="D7" s="269" t="s">
        <v>1630</v>
      </c>
      <c r="E7" s="268" t="s">
        <v>1748</v>
      </c>
      <c r="F7" s="269" t="s">
        <v>1445</v>
      </c>
    </row>
    <row r="8" spans="1:6" ht="30">
      <c r="A8" s="268">
        <v>2018</v>
      </c>
      <c r="B8" s="264" t="s">
        <v>1750</v>
      </c>
      <c r="C8" s="269" t="s">
        <v>1445</v>
      </c>
      <c r="D8" s="269" t="s">
        <v>1630</v>
      </c>
      <c r="E8" s="268" t="s">
        <v>1751</v>
      </c>
      <c r="F8" s="269" t="s">
        <v>1445</v>
      </c>
    </row>
    <row r="9" spans="1:6" ht="30">
      <c r="A9" s="268">
        <v>2018</v>
      </c>
      <c r="B9" s="264" t="s">
        <v>1752</v>
      </c>
      <c r="C9" s="269" t="s">
        <v>1445</v>
      </c>
      <c r="D9" s="269" t="s">
        <v>1630</v>
      </c>
      <c r="E9" s="268" t="s">
        <v>1751</v>
      </c>
      <c r="F9" s="269" t="s">
        <v>1445</v>
      </c>
    </row>
    <row r="10" spans="1:6" ht="30">
      <c r="A10" s="268">
        <v>2018</v>
      </c>
      <c r="B10" s="264" t="s">
        <v>1753</v>
      </c>
      <c r="C10" s="269" t="s">
        <v>1445</v>
      </c>
      <c r="D10" s="269" t="s">
        <v>1754</v>
      </c>
      <c r="E10" s="268" t="s">
        <v>1755</v>
      </c>
      <c r="F10" s="269" t="s">
        <v>1445</v>
      </c>
    </row>
    <row r="11" spans="1:6">
      <c r="A11" s="268">
        <v>2018</v>
      </c>
      <c r="B11" s="264" t="s">
        <v>1756</v>
      </c>
      <c r="C11" s="269" t="s">
        <v>1445</v>
      </c>
      <c r="D11" s="269" t="s">
        <v>1630</v>
      </c>
      <c r="E11" s="268" t="s">
        <v>1757</v>
      </c>
      <c r="F11" s="269" t="s">
        <v>1445</v>
      </c>
    </row>
    <row r="12" spans="1:6">
      <c r="A12" s="268">
        <v>2018</v>
      </c>
      <c r="B12" s="264" t="s">
        <v>1758</v>
      </c>
      <c r="C12" s="269" t="s">
        <v>1445</v>
      </c>
      <c r="D12" s="269" t="s">
        <v>1630</v>
      </c>
      <c r="E12" s="268" t="s">
        <v>1759</v>
      </c>
      <c r="F12" s="269" t="s">
        <v>1445</v>
      </c>
    </row>
    <row r="13" spans="1:6">
      <c r="A13" s="268">
        <v>2018</v>
      </c>
      <c r="B13" s="264" t="s">
        <v>1760</v>
      </c>
      <c r="C13" s="269" t="s">
        <v>1445</v>
      </c>
      <c r="D13" s="269" t="s">
        <v>1630</v>
      </c>
      <c r="E13" s="268" t="s">
        <v>1761</v>
      </c>
      <c r="F13" s="269" t="s">
        <v>1445</v>
      </c>
    </row>
    <row r="14" spans="1:6">
      <c r="A14" s="268">
        <v>2018</v>
      </c>
      <c r="B14" s="264" t="s">
        <v>1762</v>
      </c>
      <c r="C14" s="269" t="s">
        <v>1445</v>
      </c>
      <c r="D14" s="269" t="s">
        <v>1630</v>
      </c>
      <c r="E14" s="268" t="s">
        <v>1763</v>
      </c>
      <c r="F14" s="269" t="s">
        <v>1445</v>
      </c>
    </row>
    <row r="15" spans="1:6" ht="30">
      <c r="A15" s="268">
        <v>2018</v>
      </c>
      <c r="B15" s="264" t="s">
        <v>1764</v>
      </c>
      <c r="C15" s="269" t="s">
        <v>1445</v>
      </c>
      <c r="D15" s="269" t="s">
        <v>1630</v>
      </c>
      <c r="E15" s="268" t="s">
        <v>1765</v>
      </c>
      <c r="F15" s="269" t="s">
        <v>1445</v>
      </c>
    </row>
    <row r="16" spans="1:6" ht="30">
      <c r="A16" s="268">
        <v>2018</v>
      </c>
      <c r="B16" s="264" t="s">
        <v>1766</v>
      </c>
      <c r="C16" s="269" t="s">
        <v>1445</v>
      </c>
      <c r="D16" s="269" t="s">
        <v>1630</v>
      </c>
      <c r="E16" s="268" t="s">
        <v>1767</v>
      </c>
      <c r="F16" s="269" t="s">
        <v>1445</v>
      </c>
    </row>
    <row r="17" spans="1:6" ht="45">
      <c r="A17" s="268">
        <v>2018</v>
      </c>
      <c r="B17" s="264" t="s">
        <v>1768</v>
      </c>
      <c r="C17" s="269" t="s">
        <v>1445</v>
      </c>
      <c r="D17" s="269" t="s">
        <v>1630</v>
      </c>
      <c r="E17" s="268" t="s">
        <v>1767</v>
      </c>
      <c r="F17" s="269" t="s">
        <v>1445</v>
      </c>
    </row>
    <row r="18" spans="1:6" ht="30">
      <c r="A18" s="268">
        <v>2018</v>
      </c>
      <c r="B18" s="264" t="s">
        <v>1769</v>
      </c>
      <c r="C18" s="269" t="s">
        <v>1445</v>
      </c>
      <c r="D18" s="269" t="s">
        <v>1630</v>
      </c>
      <c r="E18" s="268" t="s">
        <v>1767</v>
      </c>
      <c r="F18" s="269" t="s">
        <v>1445</v>
      </c>
    </row>
    <row r="19" spans="1:6" ht="30">
      <c r="A19" s="268">
        <v>2018</v>
      </c>
      <c r="B19" s="264" t="s">
        <v>1770</v>
      </c>
      <c r="C19" s="269" t="s">
        <v>1445</v>
      </c>
      <c r="D19" s="269" t="s">
        <v>1630</v>
      </c>
      <c r="E19" s="268" t="s">
        <v>1767</v>
      </c>
      <c r="F19" s="269" t="s">
        <v>1445</v>
      </c>
    </row>
    <row r="20" spans="1:6" ht="30">
      <c r="A20" s="268">
        <v>2018</v>
      </c>
      <c r="B20" s="264" t="s">
        <v>1771</v>
      </c>
      <c r="C20" s="269" t="s">
        <v>1445</v>
      </c>
      <c r="D20" s="269" t="s">
        <v>1630</v>
      </c>
      <c r="E20" s="268" t="s">
        <v>1772</v>
      </c>
      <c r="F20" s="269" t="s">
        <v>1445</v>
      </c>
    </row>
    <row r="21" spans="1:6" ht="30">
      <c r="A21" s="268">
        <v>2018</v>
      </c>
      <c r="B21" s="264" t="s">
        <v>1773</v>
      </c>
      <c r="C21" s="269" t="s">
        <v>1445</v>
      </c>
      <c r="D21" s="269" t="s">
        <v>1662</v>
      </c>
      <c r="E21" s="268" t="s">
        <v>1774</v>
      </c>
      <c r="F21" s="269" t="s">
        <v>1445</v>
      </c>
    </row>
    <row r="22" spans="1:6" ht="45">
      <c r="A22" s="268">
        <v>2018</v>
      </c>
      <c r="B22" s="264" t="s">
        <v>1775</v>
      </c>
      <c r="C22" s="269" t="s">
        <v>1445</v>
      </c>
      <c r="D22" s="269" t="s">
        <v>1776</v>
      </c>
      <c r="E22" s="268" t="s">
        <v>1777</v>
      </c>
      <c r="F22" s="269" t="s">
        <v>1445</v>
      </c>
    </row>
    <row r="23" spans="1:6" ht="30">
      <c r="A23" s="268">
        <v>2018</v>
      </c>
      <c r="B23" s="264" t="s">
        <v>1778</v>
      </c>
      <c r="C23" s="269" t="s">
        <v>1445</v>
      </c>
      <c r="D23" s="269" t="s">
        <v>1630</v>
      </c>
      <c r="E23" s="268" t="s">
        <v>1779</v>
      </c>
      <c r="F23" s="269" t="s">
        <v>1445</v>
      </c>
    </row>
    <row r="24" spans="1:6">
      <c r="A24" s="268">
        <v>2018</v>
      </c>
      <c r="B24" s="264" t="s">
        <v>1498</v>
      </c>
      <c r="C24" s="269" t="s">
        <v>1409</v>
      </c>
      <c r="D24" s="269" t="s">
        <v>1776</v>
      </c>
      <c r="E24" s="268" t="s">
        <v>1780</v>
      </c>
      <c r="F24" s="269" t="s">
        <v>1409</v>
      </c>
    </row>
    <row r="25" spans="1:6" ht="30">
      <c r="A25" s="268">
        <v>2018</v>
      </c>
      <c r="B25" s="264" t="s">
        <v>1437</v>
      </c>
      <c r="C25" s="269" t="s">
        <v>1409</v>
      </c>
      <c r="D25" s="269" t="s">
        <v>816</v>
      </c>
      <c r="E25" s="268" t="s">
        <v>1780</v>
      </c>
      <c r="F25" s="269" t="s">
        <v>1409</v>
      </c>
    </row>
    <row r="26" spans="1:6" ht="30">
      <c r="A26" s="268">
        <v>2018</v>
      </c>
      <c r="B26" s="264" t="s">
        <v>1781</v>
      </c>
      <c r="C26" s="269" t="s">
        <v>1409</v>
      </c>
      <c r="D26" s="269" t="s">
        <v>1782</v>
      </c>
      <c r="E26" s="268" t="s">
        <v>1780</v>
      </c>
      <c r="F26" s="269" t="s">
        <v>1409</v>
      </c>
    </row>
    <row r="27" spans="1:6">
      <c r="A27" s="268">
        <v>2018</v>
      </c>
      <c r="B27" s="264" t="s">
        <v>1783</v>
      </c>
      <c r="C27" s="269" t="s">
        <v>1409</v>
      </c>
      <c r="D27" s="269" t="s">
        <v>1776</v>
      </c>
      <c r="E27" s="268" t="s">
        <v>1784</v>
      </c>
      <c r="F27" s="269" t="s">
        <v>1409</v>
      </c>
    </row>
    <row r="28" spans="1:6">
      <c r="A28" s="268">
        <v>2018</v>
      </c>
      <c r="B28" s="264" t="s">
        <v>1785</v>
      </c>
      <c r="C28" s="269" t="s">
        <v>1409</v>
      </c>
      <c r="D28" s="269" t="s">
        <v>1776</v>
      </c>
      <c r="E28" s="268" t="s">
        <v>1784</v>
      </c>
      <c r="F28" s="269" t="s">
        <v>1409</v>
      </c>
    </row>
    <row r="29" spans="1:6" ht="30">
      <c r="A29" s="268">
        <v>2018</v>
      </c>
      <c r="B29" s="264" t="s">
        <v>1786</v>
      </c>
      <c r="C29" s="269" t="s">
        <v>1409</v>
      </c>
      <c r="D29" s="269" t="s">
        <v>819</v>
      </c>
      <c r="E29" s="268" t="s">
        <v>1784</v>
      </c>
      <c r="F29" s="269" t="s">
        <v>1409</v>
      </c>
    </row>
    <row r="30" spans="1:6" ht="30">
      <c r="A30" s="268">
        <v>2018</v>
      </c>
      <c r="B30" s="264" t="s">
        <v>1787</v>
      </c>
      <c r="C30" s="269" t="s">
        <v>1409</v>
      </c>
      <c r="D30" s="269" t="s">
        <v>1549</v>
      </c>
      <c r="E30" s="268" t="s">
        <v>1788</v>
      </c>
      <c r="F30" s="269" t="s">
        <v>1409</v>
      </c>
    </row>
    <row r="31" spans="1:6" ht="30">
      <c r="A31" s="268">
        <v>2018</v>
      </c>
      <c r="B31" s="264" t="s">
        <v>1646</v>
      </c>
      <c r="C31" s="269" t="s">
        <v>1445</v>
      </c>
      <c r="D31" s="269" t="s">
        <v>1630</v>
      </c>
      <c r="E31" s="268" t="s">
        <v>1788</v>
      </c>
      <c r="F31" s="269" t="s">
        <v>1445</v>
      </c>
    </row>
    <row r="32" spans="1:6" ht="30">
      <c r="A32" s="268">
        <v>2018</v>
      </c>
      <c r="B32" s="264" t="s">
        <v>1789</v>
      </c>
      <c r="C32" s="269" t="s">
        <v>1445</v>
      </c>
      <c r="D32" s="269" t="s">
        <v>1630</v>
      </c>
      <c r="E32" s="268" t="s">
        <v>1780</v>
      </c>
      <c r="F32" s="269" t="s">
        <v>1445</v>
      </c>
    </row>
    <row r="33" spans="1:6" ht="30">
      <c r="A33" s="268">
        <v>2018</v>
      </c>
      <c r="B33" s="264" t="s">
        <v>1499</v>
      </c>
      <c r="C33" s="269" t="s">
        <v>1409</v>
      </c>
      <c r="D33" s="269" t="s">
        <v>1776</v>
      </c>
      <c r="E33" s="268" t="s">
        <v>1780</v>
      </c>
      <c r="F33" s="269" t="s">
        <v>1409</v>
      </c>
    </row>
    <row r="34" spans="1:6">
      <c r="A34" s="268">
        <v>2018</v>
      </c>
      <c r="B34" s="264" t="s">
        <v>1790</v>
      </c>
      <c r="C34" s="269" t="s">
        <v>1409</v>
      </c>
      <c r="D34" s="269" t="s">
        <v>819</v>
      </c>
      <c r="E34" s="268" t="s">
        <v>1780</v>
      </c>
      <c r="F34" s="269" t="s">
        <v>1409</v>
      </c>
    </row>
    <row r="35" spans="1:6">
      <c r="A35" s="268">
        <v>2018</v>
      </c>
      <c r="B35" s="264" t="s">
        <v>1791</v>
      </c>
      <c r="C35" s="269" t="s">
        <v>1409</v>
      </c>
      <c r="D35" s="269" t="s">
        <v>819</v>
      </c>
      <c r="E35" s="268" t="s">
        <v>1780</v>
      </c>
      <c r="F35" s="269" t="s">
        <v>1409</v>
      </c>
    </row>
    <row r="36" spans="1:6" ht="30">
      <c r="A36" s="268">
        <v>2018</v>
      </c>
      <c r="B36" s="264" t="s">
        <v>1547</v>
      </c>
      <c r="C36" s="269" t="s">
        <v>1409</v>
      </c>
      <c r="D36" s="269" t="s">
        <v>1527</v>
      </c>
      <c r="E36" s="268" t="s">
        <v>1780</v>
      </c>
      <c r="F36" s="269" t="s">
        <v>1409</v>
      </c>
    </row>
    <row r="37" spans="1:6" ht="30">
      <c r="A37" s="268">
        <v>2018</v>
      </c>
      <c r="B37" s="264" t="s">
        <v>1600</v>
      </c>
      <c r="C37" s="269" t="s">
        <v>1409</v>
      </c>
      <c r="D37" s="269" t="s">
        <v>819</v>
      </c>
      <c r="E37" s="268" t="s">
        <v>1792</v>
      </c>
      <c r="F37" s="269" t="s">
        <v>1409</v>
      </c>
    </row>
    <row r="38" spans="1:6" ht="30">
      <c r="A38" s="268">
        <v>2018</v>
      </c>
      <c r="B38" s="264" t="s">
        <v>1601</v>
      </c>
      <c r="C38" s="269" t="s">
        <v>1409</v>
      </c>
      <c r="D38" s="269" t="s">
        <v>819</v>
      </c>
      <c r="E38" s="268" t="s">
        <v>1793</v>
      </c>
      <c r="F38" s="269" t="s">
        <v>1409</v>
      </c>
    </row>
    <row r="39" spans="1:6" ht="30">
      <c r="A39" s="268">
        <v>2018</v>
      </c>
      <c r="B39" s="264" t="s">
        <v>1794</v>
      </c>
      <c r="C39" s="269" t="s">
        <v>1445</v>
      </c>
      <c r="D39" s="269" t="s">
        <v>1630</v>
      </c>
      <c r="E39" s="268" t="s">
        <v>1795</v>
      </c>
      <c r="F39" s="269" t="s">
        <v>1445</v>
      </c>
    </row>
    <row r="40" spans="1:6" ht="30">
      <c r="A40" s="268">
        <v>2018</v>
      </c>
      <c r="B40" s="264" t="s">
        <v>1643</v>
      </c>
      <c r="C40" s="269" t="s">
        <v>1445</v>
      </c>
      <c r="D40" s="269" t="s">
        <v>1630</v>
      </c>
      <c r="E40" s="268" t="s">
        <v>1796</v>
      </c>
      <c r="F40" s="269" t="s">
        <v>1445</v>
      </c>
    </row>
    <row r="41" spans="1:6" ht="30">
      <c r="A41" s="268">
        <v>2018</v>
      </c>
      <c r="B41" s="264" t="s">
        <v>1797</v>
      </c>
      <c r="C41" s="269" t="s">
        <v>1415</v>
      </c>
      <c r="D41" s="269" t="s">
        <v>1549</v>
      </c>
      <c r="E41" s="268" t="s">
        <v>1798</v>
      </c>
      <c r="F41" s="269" t="s">
        <v>1415</v>
      </c>
    </row>
    <row r="42" spans="1:6" ht="30">
      <c r="A42" s="268">
        <v>2018</v>
      </c>
      <c r="B42" s="264" t="s">
        <v>1717</v>
      </c>
      <c r="C42" s="269" t="s">
        <v>1441</v>
      </c>
      <c r="D42" s="269" t="s">
        <v>1715</v>
      </c>
      <c r="E42" s="268" t="s">
        <v>1798</v>
      </c>
      <c r="F42" s="269" t="s">
        <v>1441</v>
      </c>
    </row>
    <row r="43" spans="1:6" ht="30">
      <c r="A43" s="268">
        <v>2018</v>
      </c>
      <c r="B43" s="264" t="s">
        <v>1604</v>
      </c>
      <c r="C43" s="269" t="s">
        <v>1409</v>
      </c>
      <c r="D43" s="269" t="s">
        <v>819</v>
      </c>
      <c r="E43" s="268" t="s">
        <v>1798</v>
      </c>
      <c r="F43" s="269" t="s">
        <v>1409</v>
      </c>
    </row>
    <row r="44" spans="1:6">
      <c r="A44" s="268">
        <v>2018</v>
      </c>
      <c r="B44" s="264" t="s">
        <v>1637</v>
      </c>
      <c r="C44" s="269" t="s">
        <v>1409</v>
      </c>
      <c r="D44" s="269" t="s">
        <v>1630</v>
      </c>
      <c r="E44" s="268" t="s">
        <v>1799</v>
      </c>
      <c r="F44" s="269" t="s">
        <v>1409</v>
      </c>
    </row>
    <row r="45" spans="1:6" ht="30">
      <c r="A45" s="268">
        <v>2018</v>
      </c>
      <c r="B45" s="264" t="s">
        <v>1634</v>
      </c>
      <c r="C45" s="269" t="s">
        <v>1409</v>
      </c>
      <c r="D45" s="269" t="s">
        <v>1630</v>
      </c>
      <c r="E45" s="268" t="s">
        <v>1799</v>
      </c>
      <c r="F45" s="269" t="s">
        <v>1409</v>
      </c>
    </row>
    <row r="46" spans="1:6" ht="30">
      <c r="A46" s="268">
        <v>2018</v>
      </c>
      <c r="B46" s="264" t="s">
        <v>1500</v>
      </c>
      <c r="C46" s="269" t="s">
        <v>1445</v>
      </c>
      <c r="D46" s="269" t="s">
        <v>1776</v>
      </c>
      <c r="E46" s="268" t="s">
        <v>1800</v>
      </c>
      <c r="F46" s="269" t="s">
        <v>1445</v>
      </c>
    </row>
    <row r="47" spans="1:6">
      <c r="A47" s="268">
        <v>2018</v>
      </c>
      <c r="B47" s="264" t="s">
        <v>1801</v>
      </c>
      <c r="C47" s="269" t="s">
        <v>1445</v>
      </c>
      <c r="D47" s="269" t="s">
        <v>1630</v>
      </c>
      <c r="E47" s="268" t="s">
        <v>1800</v>
      </c>
      <c r="F47" s="269" t="s">
        <v>1445</v>
      </c>
    </row>
    <row r="48" spans="1:6">
      <c r="A48" s="268">
        <v>2018</v>
      </c>
      <c r="B48" s="264" t="s">
        <v>1802</v>
      </c>
      <c r="C48" s="269" t="s">
        <v>1445</v>
      </c>
      <c r="D48" s="269" t="s">
        <v>1630</v>
      </c>
      <c r="E48" s="268" t="s">
        <v>1800</v>
      </c>
      <c r="F48" s="269" t="s">
        <v>1445</v>
      </c>
    </row>
    <row r="49" spans="1:6" ht="30">
      <c r="A49" s="268">
        <v>2018</v>
      </c>
      <c r="B49" s="264" t="s">
        <v>1803</v>
      </c>
      <c r="C49" s="269" t="s">
        <v>1445</v>
      </c>
      <c r="D49" s="269" t="s">
        <v>1630</v>
      </c>
      <c r="E49" s="268" t="s">
        <v>1800</v>
      </c>
      <c r="F49" s="269" t="s">
        <v>1445</v>
      </c>
    </row>
    <row r="50" spans="1:6">
      <c r="A50" s="268">
        <v>2018</v>
      </c>
      <c r="B50" s="264" t="s">
        <v>1804</v>
      </c>
      <c r="C50" s="269" t="s">
        <v>1445</v>
      </c>
      <c r="D50" s="269" t="s">
        <v>1630</v>
      </c>
      <c r="E50" s="268" t="s">
        <v>1800</v>
      </c>
      <c r="F50" s="269" t="s">
        <v>1445</v>
      </c>
    </row>
    <row r="51" spans="1:6" ht="30">
      <c r="A51" s="268">
        <v>2018</v>
      </c>
      <c r="B51" s="264" t="s">
        <v>1805</v>
      </c>
      <c r="C51" s="269" t="s">
        <v>1409</v>
      </c>
      <c r="D51" s="269" t="s">
        <v>816</v>
      </c>
      <c r="E51" s="268" t="s">
        <v>1806</v>
      </c>
      <c r="F51" s="269" t="s">
        <v>1409</v>
      </c>
    </row>
    <row r="52" spans="1:6">
      <c r="A52" s="268">
        <v>2017</v>
      </c>
      <c r="B52" s="264" t="s">
        <v>1807</v>
      </c>
      <c r="C52" s="265" t="s">
        <v>1409</v>
      </c>
      <c r="D52" s="270" t="s">
        <v>1451</v>
      </c>
      <c r="E52" s="271" t="s">
        <v>1808</v>
      </c>
      <c r="F52" s="265" t="s">
        <v>1409</v>
      </c>
    </row>
    <row r="53" spans="1:6" ht="30">
      <c r="A53" s="268">
        <v>2017</v>
      </c>
      <c r="B53" s="264" t="s">
        <v>1627</v>
      </c>
      <c r="C53" s="265" t="s">
        <v>1409</v>
      </c>
      <c r="D53" s="270" t="s">
        <v>1782</v>
      </c>
      <c r="E53" s="271" t="s">
        <v>1809</v>
      </c>
      <c r="F53" s="265" t="s">
        <v>1409</v>
      </c>
    </row>
    <row r="54" spans="1:6" ht="30">
      <c r="A54" s="268">
        <v>2017</v>
      </c>
      <c r="B54" s="264" t="s">
        <v>1470</v>
      </c>
      <c r="C54" s="265" t="s">
        <v>1409</v>
      </c>
      <c r="D54" s="270" t="s">
        <v>1451</v>
      </c>
      <c r="E54" s="271" t="s">
        <v>1809</v>
      </c>
      <c r="F54" s="265" t="s">
        <v>1409</v>
      </c>
    </row>
    <row r="55" spans="1:6" ht="30">
      <c r="A55" s="268">
        <v>2017</v>
      </c>
      <c r="B55" s="264" t="s">
        <v>1810</v>
      </c>
      <c r="C55" s="265" t="s">
        <v>1445</v>
      </c>
      <c r="D55" s="270" t="s">
        <v>816</v>
      </c>
      <c r="E55" s="271" t="s">
        <v>1811</v>
      </c>
      <c r="F55" s="265" t="s">
        <v>1445</v>
      </c>
    </row>
    <row r="56" spans="1:6" ht="30">
      <c r="A56" s="268">
        <v>2017</v>
      </c>
      <c r="B56" s="264" t="s">
        <v>1812</v>
      </c>
      <c r="C56" s="265" t="s">
        <v>1445</v>
      </c>
      <c r="D56" s="270" t="s">
        <v>1776</v>
      </c>
      <c r="E56" s="271" t="s">
        <v>1813</v>
      </c>
      <c r="F56" s="265" t="s">
        <v>1445</v>
      </c>
    </row>
    <row r="57" spans="1:6">
      <c r="A57" s="268">
        <v>2017</v>
      </c>
      <c r="B57" s="264" t="s">
        <v>1814</v>
      </c>
      <c r="C57" s="265" t="s">
        <v>1445</v>
      </c>
      <c r="D57" s="270" t="s">
        <v>1776</v>
      </c>
      <c r="E57" s="271" t="s">
        <v>1813</v>
      </c>
      <c r="F57" s="265" t="s">
        <v>1445</v>
      </c>
    </row>
    <row r="58" spans="1:6">
      <c r="A58" s="268">
        <v>2017</v>
      </c>
      <c r="B58" s="264" t="s">
        <v>1815</v>
      </c>
      <c r="C58" s="265" t="s">
        <v>1407</v>
      </c>
      <c r="D58" s="270" t="s">
        <v>1705</v>
      </c>
      <c r="E58" s="271" t="s">
        <v>1816</v>
      </c>
      <c r="F58" s="265" t="s">
        <v>1407</v>
      </c>
    </row>
    <row r="59" spans="1:6" ht="30">
      <c r="A59" s="268">
        <v>2017</v>
      </c>
      <c r="B59" s="264" t="s">
        <v>1694</v>
      </c>
      <c r="C59" s="265" t="s">
        <v>1407</v>
      </c>
      <c r="D59" s="270" t="s">
        <v>1695</v>
      </c>
      <c r="E59" s="271" t="s">
        <v>1817</v>
      </c>
      <c r="F59" s="265" t="s">
        <v>1407</v>
      </c>
    </row>
    <row r="60" spans="1:6" ht="30">
      <c r="A60" s="268">
        <v>2017</v>
      </c>
      <c r="B60" s="264" t="s">
        <v>1818</v>
      </c>
      <c r="C60" s="265" t="s">
        <v>1445</v>
      </c>
      <c r="D60" s="270" t="s">
        <v>816</v>
      </c>
      <c r="E60" s="271" t="s">
        <v>1819</v>
      </c>
      <c r="F60" s="265" t="s">
        <v>1445</v>
      </c>
    </row>
    <row r="61" spans="1:6" ht="30">
      <c r="A61" s="268">
        <v>2017</v>
      </c>
      <c r="B61" s="264" t="s">
        <v>1820</v>
      </c>
      <c r="C61" s="265" t="s">
        <v>1445</v>
      </c>
      <c r="D61" s="270" t="s">
        <v>1648</v>
      </c>
      <c r="E61" s="271" t="s">
        <v>1821</v>
      </c>
      <c r="F61" s="265" t="s">
        <v>1445</v>
      </c>
    </row>
    <row r="62" spans="1:6" ht="30">
      <c r="A62" s="268">
        <v>2017</v>
      </c>
      <c r="B62" s="264" t="s">
        <v>1822</v>
      </c>
      <c r="C62" s="265" t="s">
        <v>1445</v>
      </c>
      <c r="D62" s="270" t="s">
        <v>1672</v>
      </c>
      <c r="E62" s="271" t="s">
        <v>1823</v>
      </c>
      <c r="F62" s="265" t="s">
        <v>1445</v>
      </c>
    </row>
    <row r="63" spans="1:6" ht="30">
      <c r="A63" s="268">
        <v>2017</v>
      </c>
      <c r="B63" s="264" t="s">
        <v>1824</v>
      </c>
      <c r="C63" s="265" t="s">
        <v>1445</v>
      </c>
      <c r="D63" s="270" t="s">
        <v>1741</v>
      </c>
      <c r="E63" s="271" t="s">
        <v>1825</v>
      </c>
      <c r="F63" s="265" t="s">
        <v>1445</v>
      </c>
    </row>
    <row r="64" spans="1:6" ht="45">
      <c r="A64" s="268">
        <v>2017</v>
      </c>
      <c r="B64" s="264" t="s">
        <v>1826</v>
      </c>
      <c r="C64" s="265" t="s">
        <v>1445</v>
      </c>
      <c r="D64" s="270" t="s">
        <v>1662</v>
      </c>
      <c r="E64" s="271" t="s">
        <v>1817</v>
      </c>
      <c r="F64" s="265" t="s">
        <v>1445</v>
      </c>
    </row>
    <row r="65" spans="1:6">
      <c r="A65" s="268">
        <v>2017</v>
      </c>
      <c r="B65" s="264" t="s">
        <v>1734</v>
      </c>
      <c r="C65" s="265" t="s">
        <v>1445</v>
      </c>
      <c r="D65" s="270" t="s">
        <v>1728</v>
      </c>
      <c r="E65" s="271" t="s">
        <v>1827</v>
      </c>
      <c r="F65" s="265" t="s">
        <v>1445</v>
      </c>
    </row>
    <row r="66" spans="1:6" ht="30">
      <c r="A66" s="268">
        <v>2017</v>
      </c>
      <c r="B66" s="264" t="s">
        <v>1828</v>
      </c>
      <c r="C66" s="265" t="s">
        <v>1445</v>
      </c>
      <c r="D66" s="270" t="s">
        <v>1705</v>
      </c>
      <c r="E66" s="271" t="s">
        <v>1829</v>
      </c>
      <c r="F66" s="265" t="s">
        <v>1445</v>
      </c>
    </row>
    <row r="67" spans="1:6">
      <c r="A67" s="268">
        <v>2017</v>
      </c>
      <c r="B67" s="264" t="s">
        <v>1830</v>
      </c>
      <c r="C67" s="265" t="s">
        <v>1445</v>
      </c>
      <c r="D67" s="270" t="s">
        <v>1705</v>
      </c>
      <c r="E67" s="271" t="s">
        <v>1831</v>
      </c>
      <c r="F67" s="265" t="s">
        <v>1445</v>
      </c>
    </row>
    <row r="68" spans="1:6" ht="30">
      <c r="A68" s="268">
        <v>2017</v>
      </c>
      <c r="B68" s="264" t="s">
        <v>1832</v>
      </c>
      <c r="C68" s="265" t="s">
        <v>1445</v>
      </c>
      <c r="D68" s="270" t="s">
        <v>1682</v>
      </c>
      <c r="E68" s="271" t="s">
        <v>1833</v>
      </c>
      <c r="F68" s="265" t="s">
        <v>1445</v>
      </c>
    </row>
    <row r="69" spans="1:6" ht="30">
      <c r="A69" s="268">
        <v>2017</v>
      </c>
      <c r="B69" s="264" t="s">
        <v>1834</v>
      </c>
      <c r="C69" s="265" t="s">
        <v>1404</v>
      </c>
      <c r="D69" s="270" t="s">
        <v>819</v>
      </c>
      <c r="E69" s="271" t="s">
        <v>1835</v>
      </c>
      <c r="F69" s="265" t="s">
        <v>1409</v>
      </c>
    </row>
    <row r="70" spans="1:6">
      <c r="A70" s="268">
        <v>2017</v>
      </c>
      <c r="B70" s="264" t="s">
        <v>1566</v>
      </c>
      <c r="C70" s="265" t="s">
        <v>1407</v>
      </c>
      <c r="D70" s="270" t="s">
        <v>1549</v>
      </c>
      <c r="E70" s="271" t="s">
        <v>1836</v>
      </c>
      <c r="F70" s="265" t="s">
        <v>1407</v>
      </c>
    </row>
    <row r="71" spans="1:6" ht="30">
      <c r="A71" s="268">
        <v>2017</v>
      </c>
      <c r="B71" s="264" t="s">
        <v>1837</v>
      </c>
      <c r="C71" s="265" t="s">
        <v>1445</v>
      </c>
      <c r="D71" s="270" t="s">
        <v>1630</v>
      </c>
      <c r="E71" s="271" t="s">
        <v>1838</v>
      </c>
      <c r="F71" s="265" t="s">
        <v>1445</v>
      </c>
    </row>
    <row r="72" spans="1:6">
      <c r="A72" s="268">
        <v>2017</v>
      </c>
      <c r="B72" s="264" t="s">
        <v>1839</v>
      </c>
      <c r="C72" s="265" t="s">
        <v>1445</v>
      </c>
      <c r="D72" s="270" t="s">
        <v>1630</v>
      </c>
      <c r="E72" s="271" t="s">
        <v>1840</v>
      </c>
      <c r="F72" s="265" t="s">
        <v>1445</v>
      </c>
    </row>
    <row r="73" spans="1:6">
      <c r="A73" s="268">
        <v>2017</v>
      </c>
      <c r="B73" s="264" t="s">
        <v>1841</v>
      </c>
      <c r="C73" s="265" t="s">
        <v>1445</v>
      </c>
      <c r="D73" s="270" t="s">
        <v>1630</v>
      </c>
      <c r="E73" s="271" t="s">
        <v>1840</v>
      </c>
      <c r="F73" s="265" t="s">
        <v>1445</v>
      </c>
    </row>
    <row r="74" spans="1:6" ht="30">
      <c r="A74" s="268">
        <v>2017</v>
      </c>
      <c r="B74" s="264" t="s">
        <v>1842</v>
      </c>
      <c r="C74" s="265" t="s">
        <v>1445</v>
      </c>
      <c r="D74" s="270" t="s">
        <v>1715</v>
      </c>
      <c r="E74" s="271" t="s">
        <v>1843</v>
      </c>
      <c r="F74" s="265" t="s">
        <v>1445</v>
      </c>
    </row>
    <row r="75" spans="1:6" ht="30">
      <c r="A75" s="268">
        <v>2017</v>
      </c>
      <c r="B75" s="264" t="s">
        <v>1844</v>
      </c>
      <c r="C75" s="265" t="s">
        <v>1445</v>
      </c>
      <c r="D75" s="270" t="s">
        <v>1662</v>
      </c>
      <c r="E75" s="271" t="s">
        <v>1845</v>
      </c>
      <c r="F75" s="265" t="s">
        <v>1445</v>
      </c>
    </row>
    <row r="76" spans="1:6">
      <c r="A76" s="268">
        <v>2017</v>
      </c>
      <c r="B76" s="264" t="s">
        <v>1489</v>
      </c>
      <c r="C76" s="265" t="s">
        <v>1409</v>
      </c>
      <c r="D76" s="270" t="s">
        <v>1776</v>
      </c>
      <c r="E76" s="271" t="s">
        <v>1846</v>
      </c>
      <c r="F76" s="265" t="s">
        <v>1409</v>
      </c>
    </row>
    <row r="77" spans="1:6">
      <c r="A77" s="268">
        <v>2017</v>
      </c>
      <c r="B77" s="264" t="s">
        <v>1847</v>
      </c>
      <c r="C77" s="265" t="s">
        <v>1404</v>
      </c>
      <c r="D77" s="270" t="s">
        <v>819</v>
      </c>
      <c r="E77" s="271" t="s">
        <v>1846</v>
      </c>
      <c r="F77" s="265" t="s">
        <v>1404</v>
      </c>
    </row>
    <row r="78" spans="1:6" ht="30">
      <c r="A78" s="268">
        <v>2017</v>
      </c>
      <c r="B78" s="264" t="s">
        <v>1848</v>
      </c>
      <c r="C78" s="265" t="s">
        <v>1445</v>
      </c>
      <c r="D78" s="270" t="s">
        <v>816</v>
      </c>
      <c r="E78" s="271" t="s">
        <v>1849</v>
      </c>
      <c r="F78" s="265" t="s">
        <v>1445</v>
      </c>
    </row>
    <row r="79" spans="1:6" ht="30">
      <c r="A79" s="268">
        <v>2017</v>
      </c>
      <c r="B79" s="264" t="s">
        <v>1850</v>
      </c>
      <c r="C79" s="265" t="s">
        <v>1445</v>
      </c>
      <c r="D79" s="270" t="s">
        <v>1630</v>
      </c>
      <c r="E79" s="271" t="s">
        <v>1851</v>
      </c>
      <c r="F79" s="265" t="s">
        <v>1445</v>
      </c>
    </row>
    <row r="80" spans="1:6" ht="30">
      <c r="A80" s="268">
        <v>2017</v>
      </c>
      <c r="B80" s="264" t="s">
        <v>1668</v>
      </c>
      <c r="C80" s="265" t="s">
        <v>1445</v>
      </c>
      <c r="D80" s="270" t="s">
        <v>1648</v>
      </c>
      <c r="E80" s="271" t="s">
        <v>1852</v>
      </c>
      <c r="F80" s="265" t="s">
        <v>1445</v>
      </c>
    </row>
    <row r="81" spans="1:6">
      <c r="A81" s="268">
        <v>2017</v>
      </c>
      <c r="B81" s="264" t="s">
        <v>1853</v>
      </c>
      <c r="C81" s="265" t="s">
        <v>1415</v>
      </c>
      <c r="D81" s="270" t="s">
        <v>1715</v>
      </c>
      <c r="E81" s="271" t="s">
        <v>1852</v>
      </c>
      <c r="F81" s="265" t="s">
        <v>1415</v>
      </c>
    </row>
    <row r="82" spans="1:6" ht="30">
      <c r="A82" s="268">
        <v>2017</v>
      </c>
      <c r="B82" s="264" t="s">
        <v>1854</v>
      </c>
      <c r="C82" s="265" t="s">
        <v>1409</v>
      </c>
      <c r="D82" s="270" t="s">
        <v>816</v>
      </c>
      <c r="E82" s="271" t="s">
        <v>1852</v>
      </c>
      <c r="F82" s="265" t="s">
        <v>1409</v>
      </c>
    </row>
    <row r="83" spans="1:6">
      <c r="A83" s="268">
        <v>2017</v>
      </c>
      <c r="B83" s="264" t="s">
        <v>1855</v>
      </c>
      <c r="C83" s="265" t="s">
        <v>1409</v>
      </c>
      <c r="D83" s="270" t="s">
        <v>819</v>
      </c>
      <c r="E83" s="271" t="s">
        <v>1852</v>
      </c>
      <c r="F83" s="265" t="s">
        <v>1409</v>
      </c>
    </row>
    <row r="84" spans="1:6" ht="30">
      <c r="A84" s="268">
        <v>2017</v>
      </c>
      <c r="B84" s="264" t="s">
        <v>1597</v>
      </c>
      <c r="C84" s="265" t="s">
        <v>1409</v>
      </c>
      <c r="D84" s="270" t="s">
        <v>819</v>
      </c>
      <c r="E84" s="271" t="s">
        <v>1852</v>
      </c>
      <c r="F84" s="265" t="s">
        <v>1409</v>
      </c>
    </row>
    <row r="85" spans="1:6">
      <c r="A85" s="268">
        <v>2017</v>
      </c>
      <c r="B85" s="264" t="s">
        <v>1856</v>
      </c>
      <c r="C85" s="265" t="s">
        <v>1409</v>
      </c>
      <c r="D85" s="270" t="s">
        <v>1451</v>
      </c>
      <c r="E85" s="271" t="s">
        <v>1852</v>
      </c>
      <c r="F85" s="265" t="s">
        <v>1409</v>
      </c>
    </row>
    <row r="86" spans="1:6">
      <c r="A86" s="268">
        <v>2017</v>
      </c>
      <c r="B86" s="264" t="s">
        <v>1857</v>
      </c>
      <c r="C86" s="265" t="s">
        <v>1409</v>
      </c>
      <c r="D86" s="270" t="s">
        <v>1527</v>
      </c>
      <c r="E86" s="271" t="s">
        <v>1852</v>
      </c>
      <c r="F86" s="265" t="s">
        <v>1409</v>
      </c>
    </row>
    <row r="87" spans="1:6" ht="30">
      <c r="A87" s="268">
        <v>2017</v>
      </c>
      <c r="B87" s="264" t="s">
        <v>1858</v>
      </c>
      <c r="C87" s="265" t="s">
        <v>1404</v>
      </c>
      <c r="D87" s="270" t="s">
        <v>1782</v>
      </c>
      <c r="E87" s="271" t="s">
        <v>1852</v>
      </c>
      <c r="F87" s="265" t="s">
        <v>1404</v>
      </c>
    </row>
    <row r="88" spans="1:6" ht="30">
      <c r="A88" s="268">
        <v>2017</v>
      </c>
      <c r="B88" s="264" t="s">
        <v>1859</v>
      </c>
      <c r="C88" s="265" t="s">
        <v>1409</v>
      </c>
      <c r="D88" s="270" t="s">
        <v>1776</v>
      </c>
      <c r="E88" s="271" t="s">
        <v>1860</v>
      </c>
      <c r="F88" s="265" t="s">
        <v>1409</v>
      </c>
    </row>
    <row r="89" spans="1:6" ht="30">
      <c r="A89" s="268">
        <v>2017</v>
      </c>
      <c r="B89" s="264" t="s">
        <v>1861</v>
      </c>
      <c r="C89" s="265" t="s">
        <v>1409</v>
      </c>
      <c r="D89" s="270" t="s">
        <v>1776</v>
      </c>
      <c r="E89" s="271" t="s">
        <v>1862</v>
      </c>
      <c r="F89" s="265" t="s">
        <v>1409</v>
      </c>
    </row>
    <row r="90" spans="1:6" ht="30">
      <c r="A90" s="268">
        <v>2017</v>
      </c>
      <c r="B90" s="264" t="s">
        <v>1863</v>
      </c>
      <c r="C90" s="265" t="s">
        <v>1409</v>
      </c>
      <c r="D90" s="270" t="s">
        <v>1527</v>
      </c>
      <c r="E90" s="271" t="s">
        <v>1864</v>
      </c>
      <c r="F90" s="265" t="s">
        <v>1409</v>
      </c>
    </row>
    <row r="91" spans="1:6" ht="30">
      <c r="A91" s="268">
        <v>2017</v>
      </c>
      <c r="B91" s="264" t="s">
        <v>1520</v>
      </c>
      <c r="C91" s="265" t="s">
        <v>1409</v>
      </c>
      <c r="D91" s="270" t="s">
        <v>1754</v>
      </c>
      <c r="E91" s="271" t="s">
        <v>1865</v>
      </c>
      <c r="F91" s="265" t="s">
        <v>1409</v>
      </c>
    </row>
    <row r="92" spans="1:6" ht="30">
      <c r="A92" s="268">
        <v>2017</v>
      </c>
      <c r="B92" s="264" t="s">
        <v>1866</v>
      </c>
      <c r="C92" s="265" t="s">
        <v>1445</v>
      </c>
      <c r="D92" s="270" t="s">
        <v>1630</v>
      </c>
      <c r="E92" s="271" t="s">
        <v>1867</v>
      </c>
      <c r="F92" s="265" t="s">
        <v>1445</v>
      </c>
    </row>
    <row r="93" spans="1:6">
      <c r="A93" s="268">
        <v>2017</v>
      </c>
      <c r="B93" s="264" t="s">
        <v>1868</v>
      </c>
      <c r="C93" s="265" t="s">
        <v>1445</v>
      </c>
      <c r="D93" s="270" t="s">
        <v>1630</v>
      </c>
      <c r="E93" s="271" t="s">
        <v>1869</v>
      </c>
      <c r="F93" s="265" t="s">
        <v>1445</v>
      </c>
    </row>
    <row r="94" spans="1:6" ht="30">
      <c r="A94" s="268">
        <v>2017</v>
      </c>
      <c r="B94" s="264" t="s">
        <v>1870</v>
      </c>
      <c r="C94" s="265" t="s">
        <v>1445</v>
      </c>
      <c r="D94" s="270" t="s">
        <v>816</v>
      </c>
      <c r="E94" s="271" t="s">
        <v>1871</v>
      </c>
      <c r="F94" s="265" t="s">
        <v>1445</v>
      </c>
    </row>
    <row r="95" spans="1:6" ht="30">
      <c r="A95" s="268">
        <v>2017</v>
      </c>
      <c r="B95" s="264" t="s">
        <v>1872</v>
      </c>
      <c r="C95" s="265" t="s">
        <v>1445</v>
      </c>
      <c r="D95" s="270" t="s">
        <v>1630</v>
      </c>
      <c r="E95" s="271" t="s">
        <v>1873</v>
      </c>
      <c r="F95" s="265" t="s">
        <v>1445</v>
      </c>
    </row>
    <row r="96" spans="1:6">
      <c r="A96" s="268">
        <v>2017</v>
      </c>
      <c r="B96" s="264" t="s">
        <v>1874</v>
      </c>
      <c r="C96" s="265" t="s">
        <v>1445</v>
      </c>
      <c r="D96" s="270" t="s">
        <v>1527</v>
      </c>
      <c r="E96" s="271" t="s">
        <v>1875</v>
      </c>
      <c r="F96" s="265" t="s">
        <v>1445</v>
      </c>
    </row>
    <row r="97" spans="1:6">
      <c r="A97" s="268">
        <v>2016</v>
      </c>
      <c r="B97" s="264" t="s">
        <v>1876</v>
      </c>
      <c r="C97" s="265" t="s">
        <v>1409</v>
      </c>
      <c r="D97" s="270" t="s">
        <v>1451</v>
      </c>
      <c r="E97" s="268" t="s">
        <v>1877</v>
      </c>
      <c r="F97" s="265" t="s">
        <v>1409</v>
      </c>
    </row>
    <row r="98" spans="1:6" ht="30">
      <c r="A98" s="268">
        <v>2016</v>
      </c>
      <c r="B98" s="264" t="s">
        <v>1878</v>
      </c>
      <c r="C98" s="265" t="s">
        <v>1445</v>
      </c>
      <c r="D98" s="270" t="s">
        <v>1630</v>
      </c>
      <c r="E98" s="268" t="s">
        <v>1879</v>
      </c>
      <c r="F98" s="265" t="s">
        <v>1445</v>
      </c>
    </row>
    <row r="99" spans="1:6" ht="30">
      <c r="A99" s="268">
        <v>2016</v>
      </c>
      <c r="B99" s="264" t="s">
        <v>1880</v>
      </c>
      <c r="C99" s="265" t="s">
        <v>1445</v>
      </c>
      <c r="D99" s="270" t="s">
        <v>1630</v>
      </c>
      <c r="E99" s="268" t="s">
        <v>1879</v>
      </c>
      <c r="F99" s="265" t="s">
        <v>1445</v>
      </c>
    </row>
    <row r="100" spans="1:6">
      <c r="A100" s="268">
        <v>2016</v>
      </c>
      <c r="B100" s="264" t="s">
        <v>1881</v>
      </c>
      <c r="C100" s="265" t="s">
        <v>1409</v>
      </c>
      <c r="D100" s="270" t="s">
        <v>1451</v>
      </c>
      <c r="E100" s="268" t="s">
        <v>1882</v>
      </c>
      <c r="F100" s="265" t="s">
        <v>1409</v>
      </c>
    </row>
    <row r="101" spans="1:6" ht="30">
      <c r="A101" s="268">
        <v>2016</v>
      </c>
      <c r="B101" s="264" t="s">
        <v>1883</v>
      </c>
      <c r="C101" s="265" t="s">
        <v>1445</v>
      </c>
      <c r="D101" s="270" t="s">
        <v>1648</v>
      </c>
      <c r="E101" s="268" t="s">
        <v>1884</v>
      </c>
      <c r="F101" s="265" t="s">
        <v>1445</v>
      </c>
    </row>
    <row r="102" spans="1:6">
      <c r="A102" s="268">
        <v>2016</v>
      </c>
      <c r="B102" s="264" t="s">
        <v>1885</v>
      </c>
      <c r="C102" s="265" t="s">
        <v>1445</v>
      </c>
      <c r="D102" s="270" t="s">
        <v>1715</v>
      </c>
      <c r="E102" s="268" t="s">
        <v>1886</v>
      </c>
      <c r="F102" s="265" t="s">
        <v>1445</v>
      </c>
    </row>
    <row r="103" spans="1:6">
      <c r="A103" s="268">
        <v>2016</v>
      </c>
      <c r="B103" s="264" t="s">
        <v>1887</v>
      </c>
      <c r="C103" s="265" t="s">
        <v>1445</v>
      </c>
      <c r="D103" s="270" t="s">
        <v>1682</v>
      </c>
      <c r="E103" s="268" t="s">
        <v>1886</v>
      </c>
      <c r="F103" s="265" t="s">
        <v>1445</v>
      </c>
    </row>
    <row r="104" spans="1:6" ht="30">
      <c r="A104" s="268">
        <v>2016</v>
      </c>
      <c r="B104" s="264" t="s">
        <v>1737</v>
      </c>
      <c r="C104" s="265" t="s">
        <v>1445</v>
      </c>
      <c r="D104" s="270" t="s">
        <v>1728</v>
      </c>
      <c r="E104" s="268" t="s">
        <v>1888</v>
      </c>
      <c r="F104" s="265" t="s">
        <v>1445</v>
      </c>
    </row>
    <row r="105" spans="1:6" ht="30">
      <c r="A105" s="268">
        <v>2016</v>
      </c>
      <c r="B105" s="264" t="s">
        <v>1688</v>
      </c>
      <c r="C105" s="265" t="s">
        <v>1445</v>
      </c>
      <c r="D105" s="270" t="s">
        <v>1682</v>
      </c>
      <c r="E105" s="268" t="s">
        <v>1882</v>
      </c>
      <c r="F105" s="265" t="s">
        <v>1445</v>
      </c>
    </row>
    <row r="106" spans="1:6" ht="30">
      <c r="A106" s="268">
        <v>2016</v>
      </c>
      <c r="B106" s="264" t="s">
        <v>1889</v>
      </c>
      <c r="C106" s="265" t="s">
        <v>1445</v>
      </c>
      <c r="D106" s="270" t="s">
        <v>1728</v>
      </c>
      <c r="E106" s="268" t="s">
        <v>1882</v>
      </c>
      <c r="F106" s="265" t="s">
        <v>1445</v>
      </c>
    </row>
    <row r="107" spans="1:6">
      <c r="A107" s="268">
        <v>2016</v>
      </c>
      <c r="B107" s="264" t="s">
        <v>1890</v>
      </c>
      <c r="C107" s="265" t="s">
        <v>1415</v>
      </c>
      <c r="D107" s="270" t="s">
        <v>1705</v>
      </c>
      <c r="E107" s="268" t="s">
        <v>1891</v>
      </c>
      <c r="F107" s="265" t="s">
        <v>1415</v>
      </c>
    </row>
    <row r="108" spans="1:6" ht="30">
      <c r="A108" s="268">
        <v>2016</v>
      </c>
      <c r="B108" s="264" t="s">
        <v>1681</v>
      </c>
      <c r="C108" s="265" t="s">
        <v>1407</v>
      </c>
      <c r="D108" s="270" t="s">
        <v>1682</v>
      </c>
      <c r="E108" s="268" t="s">
        <v>1888</v>
      </c>
      <c r="F108" s="265" t="s">
        <v>1407</v>
      </c>
    </row>
    <row r="109" spans="1:6">
      <c r="A109" s="268">
        <v>2016</v>
      </c>
      <c r="B109" s="264" t="s">
        <v>1519</v>
      </c>
      <c r="C109" s="265" t="s">
        <v>1409</v>
      </c>
      <c r="D109" s="270" t="s">
        <v>1754</v>
      </c>
      <c r="E109" s="268" t="s">
        <v>1892</v>
      </c>
      <c r="F109" s="265" t="s">
        <v>1409</v>
      </c>
    </row>
    <row r="110" spans="1:6" ht="30">
      <c r="A110" s="268">
        <v>2016</v>
      </c>
      <c r="B110" s="264" t="s">
        <v>1893</v>
      </c>
      <c r="C110" s="265" t="s">
        <v>1409</v>
      </c>
      <c r="D110" s="270" t="s">
        <v>1776</v>
      </c>
      <c r="E110" s="268" t="s">
        <v>1892</v>
      </c>
      <c r="F110" s="265" t="s">
        <v>1409</v>
      </c>
    </row>
    <row r="111" spans="1:6" ht="30">
      <c r="A111" s="268">
        <v>2016</v>
      </c>
      <c r="B111" s="264" t="s">
        <v>1894</v>
      </c>
      <c r="C111" s="265" t="s">
        <v>1409</v>
      </c>
      <c r="D111" s="270" t="s">
        <v>819</v>
      </c>
      <c r="E111" s="268" t="s">
        <v>1892</v>
      </c>
      <c r="F111" s="265" t="s">
        <v>1409</v>
      </c>
    </row>
    <row r="112" spans="1:6" ht="30">
      <c r="A112" s="268">
        <v>2016</v>
      </c>
      <c r="B112" s="264" t="s">
        <v>1895</v>
      </c>
      <c r="C112" s="265" t="s">
        <v>1409</v>
      </c>
      <c r="D112" s="270" t="s">
        <v>1776</v>
      </c>
      <c r="E112" s="268" t="s">
        <v>1896</v>
      </c>
      <c r="F112" s="265" t="s">
        <v>1409</v>
      </c>
    </row>
    <row r="113" spans="1:6" ht="30">
      <c r="A113" s="268">
        <v>2016</v>
      </c>
      <c r="B113" s="264" t="s">
        <v>1897</v>
      </c>
      <c r="C113" s="265" t="s">
        <v>1409</v>
      </c>
      <c r="D113" s="270" t="s">
        <v>816</v>
      </c>
      <c r="E113" s="268" t="s">
        <v>1892</v>
      </c>
      <c r="F113" s="265" t="s">
        <v>1409</v>
      </c>
    </row>
    <row r="114" spans="1:6" ht="30">
      <c r="A114" s="268">
        <v>2016</v>
      </c>
      <c r="B114" s="264" t="s">
        <v>1898</v>
      </c>
      <c r="C114" s="265" t="s">
        <v>1409</v>
      </c>
      <c r="D114" s="270" t="s">
        <v>819</v>
      </c>
      <c r="E114" s="268" t="s">
        <v>1892</v>
      </c>
      <c r="F114" s="265" t="s">
        <v>1409</v>
      </c>
    </row>
    <row r="115" spans="1:6" ht="30">
      <c r="A115" s="268">
        <v>2016</v>
      </c>
      <c r="B115" s="264" t="s">
        <v>1518</v>
      </c>
      <c r="C115" s="265" t="s">
        <v>1409</v>
      </c>
      <c r="D115" s="270" t="s">
        <v>1754</v>
      </c>
      <c r="E115" s="268" t="s">
        <v>1892</v>
      </c>
      <c r="F115" s="265" t="s">
        <v>1409</v>
      </c>
    </row>
    <row r="116" spans="1:6">
      <c r="A116" s="268">
        <v>2016</v>
      </c>
      <c r="B116" s="264" t="s">
        <v>1899</v>
      </c>
      <c r="C116" s="265" t="s">
        <v>1445</v>
      </c>
      <c r="D116" s="270" t="s">
        <v>816</v>
      </c>
      <c r="E116" s="268" t="s">
        <v>1900</v>
      </c>
      <c r="F116" s="265" t="s">
        <v>1445</v>
      </c>
    </row>
    <row r="117" spans="1:6" ht="30">
      <c r="A117" s="268">
        <v>2016</v>
      </c>
      <c r="B117" s="264" t="s">
        <v>1901</v>
      </c>
      <c r="C117" s="265" t="s">
        <v>1409</v>
      </c>
      <c r="D117" s="270" t="s">
        <v>1549</v>
      </c>
      <c r="E117" s="268" t="s">
        <v>1892</v>
      </c>
      <c r="F117" s="265" t="s">
        <v>1409</v>
      </c>
    </row>
    <row r="118" spans="1:6">
      <c r="A118" s="268">
        <v>2016</v>
      </c>
      <c r="B118" s="264" t="s">
        <v>1902</v>
      </c>
      <c r="C118" s="265" t="s">
        <v>1409</v>
      </c>
      <c r="D118" s="270" t="s">
        <v>1549</v>
      </c>
      <c r="E118" s="268" t="s">
        <v>1892</v>
      </c>
      <c r="F118" s="265" t="s">
        <v>1409</v>
      </c>
    </row>
    <row r="119" spans="1:6">
      <c r="A119" s="268">
        <v>2016</v>
      </c>
      <c r="B119" s="264" t="s">
        <v>1903</v>
      </c>
      <c r="C119" s="265" t="s">
        <v>1404</v>
      </c>
      <c r="D119" s="270" t="s">
        <v>819</v>
      </c>
      <c r="E119" s="268" t="s">
        <v>1892</v>
      </c>
      <c r="F119" s="265" t="s">
        <v>1404</v>
      </c>
    </row>
    <row r="120" spans="1:6" ht="30">
      <c r="A120" s="268">
        <v>2016</v>
      </c>
      <c r="B120" s="264" t="s">
        <v>1904</v>
      </c>
      <c r="C120" s="265" t="s">
        <v>1409</v>
      </c>
      <c r="D120" s="270" t="s">
        <v>819</v>
      </c>
      <c r="E120" s="268" t="s">
        <v>1905</v>
      </c>
      <c r="F120" s="265" t="s">
        <v>1409</v>
      </c>
    </row>
    <row r="121" spans="1:6" ht="30">
      <c r="A121" s="268">
        <v>2016</v>
      </c>
      <c r="B121" s="264" t="s">
        <v>1906</v>
      </c>
      <c r="C121" s="265" t="s">
        <v>1409</v>
      </c>
      <c r="D121" s="270" t="s">
        <v>1527</v>
      </c>
      <c r="E121" s="268" t="s">
        <v>1905</v>
      </c>
      <c r="F121" s="265" t="s">
        <v>1409</v>
      </c>
    </row>
    <row r="122" spans="1:6" ht="30">
      <c r="A122" s="268">
        <v>2016</v>
      </c>
      <c r="B122" s="264" t="s">
        <v>1907</v>
      </c>
      <c r="C122" s="265" t="s">
        <v>1404</v>
      </c>
      <c r="D122" s="270" t="s">
        <v>816</v>
      </c>
      <c r="E122" s="268" t="s">
        <v>1908</v>
      </c>
      <c r="F122" s="265" t="s">
        <v>1404</v>
      </c>
    </row>
    <row r="123" spans="1:6">
      <c r="A123" s="268">
        <v>2016</v>
      </c>
      <c r="B123" s="264" t="s">
        <v>1909</v>
      </c>
      <c r="C123" s="265" t="s">
        <v>1404</v>
      </c>
      <c r="D123" s="270" t="s">
        <v>816</v>
      </c>
      <c r="E123" s="268" t="s">
        <v>1908</v>
      </c>
      <c r="F123" s="265" t="s">
        <v>1404</v>
      </c>
    </row>
    <row r="124" spans="1:6">
      <c r="A124" s="268">
        <v>2016</v>
      </c>
      <c r="B124" s="264" t="s">
        <v>1910</v>
      </c>
      <c r="C124" s="265" t="s">
        <v>1407</v>
      </c>
      <c r="D124" s="270" t="s">
        <v>1630</v>
      </c>
      <c r="E124" s="268" t="s">
        <v>1911</v>
      </c>
      <c r="F124" s="265" t="s">
        <v>1415</v>
      </c>
    </row>
    <row r="125" spans="1:6" ht="30">
      <c r="A125" s="268">
        <v>2016</v>
      </c>
      <c r="B125" s="264" t="s">
        <v>1912</v>
      </c>
      <c r="C125" s="265" t="s">
        <v>1409</v>
      </c>
      <c r="D125" s="270" t="s">
        <v>1782</v>
      </c>
      <c r="E125" s="268" t="s">
        <v>1911</v>
      </c>
      <c r="F125" s="265" t="s">
        <v>1409</v>
      </c>
    </row>
    <row r="126" spans="1:6" ht="30">
      <c r="A126" s="268">
        <v>2016</v>
      </c>
      <c r="B126" s="264" t="s">
        <v>1913</v>
      </c>
      <c r="C126" s="265" t="s">
        <v>1445</v>
      </c>
      <c r="D126" s="270" t="s">
        <v>1630</v>
      </c>
      <c r="E126" s="268" t="s">
        <v>1911</v>
      </c>
      <c r="F126" s="265" t="s">
        <v>1445</v>
      </c>
    </row>
    <row r="127" spans="1:6" ht="30">
      <c r="A127" s="268">
        <v>2016</v>
      </c>
      <c r="B127" s="264" t="s">
        <v>1701</v>
      </c>
      <c r="C127" s="265" t="s">
        <v>1441</v>
      </c>
      <c r="D127" s="270" t="s">
        <v>1695</v>
      </c>
      <c r="E127" s="268" t="s">
        <v>1914</v>
      </c>
      <c r="F127" s="265" t="s">
        <v>1441</v>
      </c>
    </row>
    <row r="128" spans="1:6">
      <c r="A128" s="268">
        <v>2016</v>
      </c>
      <c r="B128" s="264" t="s">
        <v>1915</v>
      </c>
      <c r="C128" s="265" t="s">
        <v>1445</v>
      </c>
      <c r="D128" s="270" t="s">
        <v>1630</v>
      </c>
      <c r="E128" s="268" t="s">
        <v>1916</v>
      </c>
      <c r="F128" s="265" t="s">
        <v>1445</v>
      </c>
    </row>
    <row r="129" spans="1:6" ht="30">
      <c r="A129" s="268">
        <v>2016</v>
      </c>
      <c r="B129" s="264" t="s">
        <v>1917</v>
      </c>
      <c r="C129" s="265" t="s">
        <v>1918</v>
      </c>
      <c r="D129" s="270" t="s">
        <v>1648</v>
      </c>
      <c r="E129" s="268" t="s">
        <v>1916</v>
      </c>
      <c r="F129" s="265" t="s">
        <v>1918</v>
      </c>
    </row>
    <row r="130" spans="1:6" ht="30">
      <c r="A130" s="268">
        <v>2016</v>
      </c>
      <c r="B130" s="264" t="s">
        <v>1919</v>
      </c>
      <c r="C130" s="265" t="s">
        <v>1920</v>
      </c>
      <c r="D130" s="270" t="s">
        <v>1630</v>
      </c>
      <c r="E130" s="268" t="s">
        <v>1921</v>
      </c>
      <c r="F130" s="265" t="s">
        <v>1920</v>
      </c>
    </row>
    <row r="131" spans="1:6" ht="45">
      <c r="A131" s="268">
        <v>2016</v>
      </c>
      <c r="B131" s="264" t="s">
        <v>1512</v>
      </c>
      <c r="C131" s="265" t="s">
        <v>1922</v>
      </c>
      <c r="D131" s="270" t="s">
        <v>1754</v>
      </c>
      <c r="E131" s="268" t="s">
        <v>1923</v>
      </c>
      <c r="F131" s="265" t="s">
        <v>1922</v>
      </c>
    </row>
    <row r="132" spans="1:6" ht="30">
      <c r="A132" s="268">
        <v>2016</v>
      </c>
      <c r="B132" s="264" t="s">
        <v>1924</v>
      </c>
      <c r="C132" s="265" t="s">
        <v>1925</v>
      </c>
      <c r="D132" s="270" t="s">
        <v>1682</v>
      </c>
      <c r="E132" s="268" t="s">
        <v>1923</v>
      </c>
      <c r="F132" s="265" t="s">
        <v>1925</v>
      </c>
    </row>
    <row r="133" spans="1:6">
      <c r="A133" s="268">
        <v>2015</v>
      </c>
      <c r="B133" s="264" t="s">
        <v>1926</v>
      </c>
      <c r="C133" s="265" t="s">
        <v>1445</v>
      </c>
      <c r="D133" s="270" t="s">
        <v>1776</v>
      </c>
      <c r="E133" s="268" t="s">
        <v>1927</v>
      </c>
      <c r="F133" s="265" t="s">
        <v>1445</v>
      </c>
    </row>
    <row r="134" spans="1:6" ht="30">
      <c r="A134" s="268">
        <v>2015</v>
      </c>
      <c r="B134" s="264" t="s">
        <v>1928</v>
      </c>
      <c r="C134" s="265" t="s">
        <v>1445</v>
      </c>
      <c r="D134" s="270" t="s">
        <v>1630</v>
      </c>
      <c r="E134" s="268" t="s">
        <v>1929</v>
      </c>
      <c r="F134" s="265" t="s">
        <v>1445</v>
      </c>
    </row>
    <row r="135" spans="1:6" ht="30">
      <c r="A135" s="268">
        <v>2015</v>
      </c>
      <c r="B135" s="264" t="s">
        <v>1930</v>
      </c>
      <c r="C135" s="265" t="s">
        <v>1445</v>
      </c>
      <c r="D135" s="270" t="s">
        <v>1630</v>
      </c>
      <c r="E135" s="268" t="s">
        <v>1929</v>
      </c>
      <c r="F135" s="265" t="s">
        <v>1445</v>
      </c>
    </row>
    <row r="136" spans="1:6" ht="30">
      <c r="A136" s="268">
        <v>2015</v>
      </c>
      <c r="B136" s="264" t="s">
        <v>1810</v>
      </c>
      <c r="C136" s="265" t="s">
        <v>1445</v>
      </c>
      <c r="D136" s="270" t="s">
        <v>816</v>
      </c>
      <c r="E136" s="268" t="s">
        <v>1931</v>
      </c>
      <c r="F136" s="265" t="s">
        <v>1445</v>
      </c>
    </row>
    <row r="137" spans="1:6" ht="30">
      <c r="A137" s="268">
        <v>2015</v>
      </c>
      <c r="B137" s="264" t="s">
        <v>1932</v>
      </c>
      <c r="C137" s="265" t="s">
        <v>1445</v>
      </c>
      <c r="D137" s="270" t="s">
        <v>1682</v>
      </c>
      <c r="E137" s="268" t="s">
        <v>1933</v>
      </c>
      <c r="F137" s="265" t="s">
        <v>1445</v>
      </c>
    </row>
    <row r="138" spans="1:6">
      <c r="A138" s="268">
        <v>2015</v>
      </c>
      <c r="B138" s="264" t="s">
        <v>1426</v>
      </c>
      <c r="C138" s="265" t="s">
        <v>1409</v>
      </c>
      <c r="D138" s="270" t="s">
        <v>816</v>
      </c>
      <c r="E138" s="268" t="s">
        <v>1934</v>
      </c>
      <c r="F138" s="265" t="s">
        <v>1409</v>
      </c>
    </row>
    <row r="139" spans="1:6" ht="30">
      <c r="A139" s="268">
        <v>2015</v>
      </c>
      <c r="B139" s="264" t="s">
        <v>1935</v>
      </c>
      <c r="C139" s="265" t="s">
        <v>1409</v>
      </c>
      <c r="D139" s="270" t="s">
        <v>819</v>
      </c>
      <c r="E139" s="268" t="s">
        <v>1934</v>
      </c>
      <c r="F139" s="265" t="s">
        <v>1409</v>
      </c>
    </row>
    <row r="140" spans="1:6">
      <c r="A140" s="268">
        <v>2015</v>
      </c>
      <c r="B140" s="264" t="s">
        <v>1633</v>
      </c>
      <c r="C140" s="265" t="s">
        <v>1409</v>
      </c>
      <c r="D140" s="270" t="s">
        <v>1630</v>
      </c>
      <c r="E140" s="268" t="s">
        <v>1934</v>
      </c>
      <c r="F140" s="265" t="s">
        <v>1409</v>
      </c>
    </row>
    <row r="141" spans="1:6">
      <c r="A141" s="268">
        <v>2015</v>
      </c>
      <c r="B141" s="264" t="s">
        <v>1429</v>
      </c>
      <c r="C141" s="265" t="s">
        <v>1409</v>
      </c>
      <c r="D141" s="270" t="s">
        <v>816</v>
      </c>
      <c r="E141" s="268" t="s">
        <v>1934</v>
      </c>
      <c r="F141" s="265" t="s">
        <v>1409</v>
      </c>
    </row>
    <row r="142" spans="1:6">
      <c r="A142" s="268">
        <v>2015</v>
      </c>
      <c r="B142" s="264" t="s">
        <v>1575</v>
      </c>
      <c r="C142" s="265" t="s">
        <v>1409</v>
      </c>
      <c r="D142" s="270" t="s">
        <v>1549</v>
      </c>
      <c r="E142" s="268" t="s">
        <v>1934</v>
      </c>
      <c r="F142" s="265" t="s">
        <v>1409</v>
      </c>
    </row>
    <row r="143" spans="1:6" ht="30">
      <c r="A143" s="268">
        <v>2015</v>
      </c>
      <c r="B143" s="264" t="s">
        <v>1430</v>
      </c>
      <c r="C143" s="265" t="s">
        <v>1409</v>
      </c>
      <c r="D143" s="270" t="s">
        <v>816</v>
      </c>
      <c r="E143" s="268" t="s">
        <v>1934</v>
      </c>
      <c r="F143" s="265" t="s">
        <v>1409</v>
      </c>
    </row>
    <row r="144" spans="1:6" ht="30">
      <c r="A144" s="268">
        <v>2015</v>
      </c>
      <c r="B144" s="264" t="s">
        <v>1936</v>
      </c>
      <c r="C144" s="265" t="s">
        <v>1409</v>
      </c>
      <c r="D144" s="270" t="s">
        <v>819</v>
      </c>
      <c r="E144" s="268" t="s">
        <v>1937</v>
      </c>
      <c r="F144" s="265" t="s">
        <v>1409</v>
      </c>
    </row>
    <row r="145" spans="1:6" ht="30">
      <c r="A145" s="268">
        <v>2015</v>
      </c>
      <c r="B145" s="264" t="s">
        <v>1938</v>
      </c>
      <c r="C145" s="265" t="s">
        <v>1409</v>
      </c>
      <c r="D145" s="270" t="s">
        <v>1527</v>
      </c>
      <c r="E145" s="268" t="s">
        <v>1939</v>
      </c>
      <c r="F145" s="265" t="s">
        <v>1409</v>
      </c>
    </row>
    <row r="146" spans="1:6" ht="30">
      <c r="A146" s="268">
        <v>2015</v>
      </c>
      <c r="B146" s="264" t="s">
        <v>1940</v>
      </c>
      <c r="C146" s="265" t="s">
        <v>1407</v>
      </c>
      <c r="D146" s="270" t="s">
        <v>1549</v>
      </c>
      <c r="E146" s="268" t="s">
        <v>1941</v>
      </c>
      <c r="F146" s="265" t="s">
        <v>1415</v>
      </c>
    </row>
    <row r="147" spans="1:6" ht="30">
      <c r="A147" s="268">
        <v>2015</v>
      </c>
      <c r="B147" s="264" t="s">
        <v>1615</v>
      </c>
      <c r="C147" s="265" t="s">
        <v>1404</v>
      </c>
      <c r="D147" s="270" t="s">
        <v>1782</v>
      </c>
      <c r="E147" s="268" t="s">
        <v>1941</v>
      </c>
      <c r="F147" s="265" t="s">
        <v>1409</v>
      </c>
    </row>
    <row r="148" spans="1:6">
      <c r="A148" s="268">
        <v>2015</v>
      </c>
      <c r="B148" s="264" t="s">
        <v>1658</v>
      </c>
      <c r="C148" s="265" t="s">
        <v>1445</v>
      </c>
      <c r="D148" s="270" t="s">
        <v>1648</v>
      </c>
      <c r="E148" s="268" t="s">
        <v>1942</v>
      </c>
      <c r="F148" s="265" t="s">
        <v>1445</v>
      </c>
    </row>
    <row r="149" spans="1:6">
      <c r="A149" s="268">
        <v>2015</v>
      </c>
      <c r="B149" s="264" t="s">
        <v>1619</v>
      </c>
      <c r="C149" s="265" t="s">
        <v>1409</v>
      </c>
      <c r="D149" s="270" t="s">
        <v>1782</v>
      </c>
      <c r="E149" s="268" t="s">
        <v>1941</v>
      </c>
      <c r="F149" s="265" t="s">
        <v>1409</v>
      </c>
    </row>
    <row r="150" spans="1:6" ht="30">
      <c r="A150" s="268">
        <v>2015</v>
      </c>
      <c r="B150" s="264" t="s">
        <v>1621</v>
      </c>
      <c r="C150" s="265" t="s">
        <v>1409</v>
      </c>
      <c r="D150" s="270" t="s">
        <v>1782</v>
      </c>
      <c r="E150" s="268" t="s">
        <v>1943</v>
      </c>
      <c r="F150" s="265" t="s">
        <v>1409</v>
      </c>
    </row>
    <row r="151" spans="1:6">
      <c r="A151" s="268">
        <v>2015</v>
      </c>
      <c r="B151" s="264" t="s">
        <v>1944</v>
      </c>
      <c r="C151" s="265" t="s">
        <v>1407</v>
      </c>
      <c r="D151" s="270" t="s">
        <v>1754</v>
      </c>
      <c r="E151" s="268" t="s">
        <v>1945</v>
      </c>
      <c r="F151" s="265" t="s">
        <v>1407</v>
      </c>
    </row>
    <row r="152" spans="1:6">
      <c r="A152" s="268">
        <v>2015</v>
      </c>
      <c r="B152" s="264" t="s">
        <v>1946</v>
      </c>
      <c r="C152" s="265" t="s">
        <v>1415</v>
      </c>
      <c r="D152" s="270" t="s">
        <v>1776</v>
      </c>
      <c r="E152" s="268" t="s">
        <v>1945</v>
      </c>
      <c r="F152" s="265" t="s">
        <v>1415</v>
      </c>
    </row>
    <row r="153" spans="1:6" ht="30">
      <c r="A153" s="268">
        <v>2015</v>
      </c>
      <c r="B153" s="264" t="s">
        <v>1947</v>
      </c>
      <c r="C153" s="265" t="s">
        <v>1445</v>
      </c>
      <c r="D153" s="270" t="s">
        <v>1630</v>
      </c>
      <c r="E153" s="268" t="s">
        <v>1948</v>
      </c>
      <c r="F153" s="265" t="s">
        <v>1445</v>
      </c>
    </row>
    <row r="154" spans="1:6">
      <c r="A154" s="268">
        <v>2014</v>
      </c>
      <c r="B154" s="266" t="s">
        <v>1612</v>
      </c>
      <c r="C154" s="267" t="s">
        <v>1404</v>
      </c>
      <c r="D154" s="270" t="s">
        <v>1782</v>
      </c>
      <c r="E154" s="268" t="s">
        <v>1949</v>
      </c>
      <c r="F154" s="267" t="s">
        <v>1409</v>
      </c>
    </row>
    <row r="155" spans="1:6">
      <c r="A155" s="268">
        <v>2014</v>
      </c>
      <c r="B155" s="266" t="s">
        <v>1950</v>
      </c>
      <c r="C155" s="267" t="s">
        <v>1445</v>
      </c>
      <c r="D155" s="270" t="s">
        <v>1776</v>
      </c>
      <c r="E155" s="268" t="s">
        <v>1951</v>
      </c>
      <c r="F155" s="267" t="s">
        <v>1445</v>
      </c>
    </row>
    <row r="156" spans="1:6">
      <c r="A156" s="268">
        <v>2014</v>
      </c>
      <c r="B156" s="266" t="s">
        <v>1952</v>
      </c>
      <c r="C156" s="267" t="s">
        <v>1409</v>
      </c>
      <c r="D156" s="270" t="s">
        <v>1549</v>
      </c>
      <c r="E156" s="268" t="s">
        <v>1953</v>
      </c>
      <c r="F156" s="267" t="s">
        <v>1409</v>
      </c>
    </row>
    <row r="157" spans="1:6">
      <c r="A157" s="268">
        <v>2014</v>
      </c>
      <c r="B157" s="266" t="s">
        <v>1954</v>
      </c>
      <c r="C157" s="267" t="s">
        <v>1409</v>
      </c>
      <c r="D157" s="270" t="s">
        <v>816</v>
      </c>
      <c r="E157" s="268" t="s">
        <v>1953</v>
      </c>
      <c r="F157" s="267" t="s">
        <v>1409</v>
      </c>
    </row>
    <row r="158" spans="1:6" ht="25.5">
      <c r="A158" s="268">
        <v>2014</v>
      </c>
      <c r="B158" s="266" t="s">
        <v>1955</v>
      </c>
      <c r="C158" s="267" t="s">
        <v>1409</v>
      </c>
      <c r="D158" s="270" t="s">
        <v>1782</v>
      </c>
      <c r="E158" s="268" t="s">
        <v>1956</v>
      </c>
      <c r="F158" s="267" t="s">
        <v>1409</v>
      </c>
    </row>
    <row r="159" spans="1:6" ht="25.5">
      <c r="A159" s="268">
        <v>2014</v>
      </c>
      <c r="B159" s="266" t="s">
        <v>1957</v>
      </c>
      <c r="C159" s="267" t="s">
        <v>1409</v>
      </c>
      <c r="D159" s="270" t="s">
        <v>1782</v>
      </c>
      <c r="E159" s="268" t="s">
        <v>1956</v>
      </c>
      <c r="F159" s="267" t="s">
        <v>1409</v>
      </c>
    </row>
    <row r="160" spans="1:6" ht="25.5">
      <c r="A160" s="268">
        <v>2014</v>
      </c>
      <c r="B160" s="266" t="s">
        <v>1958</v>
      </c>
      <c r="C160" s="267" t="s">
        <v>1404</v>
      </c>
      <c r="D160" s="270" t="s">
        <v>819</v>
      </c>
      <c r="E160" s="268" t="s">
        <v>1956</v>
      </c>
      <c r="F160" s="267" t="s">
        <v>1404</v>
      </c>
    </row>
    <row r="161" spans="1:6">
      <c r="A161" s="268">
        <v>2014</v>
      </c>
      <c r="B161" s="266" t="s">
        <v>1959</v>
      </c>
      <c r="C161" s="267" t="s">
        <v>1445</v>
      </c>
      <c r="D161" s="270" t="s">
        <v>1776</v>
      </c>
      <c r="E161" s="268" t="s">
        <v>1956</v>
      </c>
      <c r="F161" s="267" t="s">
        <v>1445</v>
      </c>
    </row>
    <row r="162" spans="1:6">
      <c r="A162" s="268">
        <v>2014</v>
      </c>
      <c r="B162" s="266" t="s">
        <v>1960</v>
      </c>
      <c r="C162" s="267" t="s">
        <v>1409</v>
      </c>
      <c r="D162" s="270" t="s">
        <v>1527</v>
      </c>
      <c r="E162" s="268" t="s">
        <v>1956</v>
      </c>
      <c r="F162" s="267" t="s">
        <v>1409</v>
      </c>
    </row>
    <row r="163" spans="1:6">
      <c r="A163" s="268">
        <v>2014</v>
      </c>
      <c r="B163" s="266" t="s">
        <v>1961</v>
      </c>
      <c r="C163" s="267" t="s">
        <v>1409</v>
      </c>
      <c r="D163" s="270" t="s">
        <v>1527</v>
      </c>
      <c r="E163" s="268" t="s">
        <v>1962</v>
      </c>
      <c r="F163" s="267" t="s">
        <v>1409</v>
      </c>
    </row>
    <row r="164" spans="1:6" ht="25.5">
      <c r="A164" s="268">
        <v>2014</v>
      </c>
      <c r="B164" s="266" t="s">
        <v>1963</v>
      </c>
      <c r="C164" s="267" t="s">
        <v>1404</v>
      </c>
      <c r="D164" s="270" t="s">
        <v>1451</v>
      </c>
      <c r="E164" s="268" t="s">
        <v>1964</v>
      </c>
      <c r="F164" s="267" t="s">
        <v>1404</v>
      </c>
    </row>
    <row r="165" spans="1:6" ht="25.5">
      <c r="A165" s="268">
        <v>2014</v>
      </c>
      <c r="B165" s="266" t="s">
        <v>1965</v>
      </c>
      <c r="C165" s="267" t="s">
        <v>1404</v>
      </c>
      <c r="D165" s="270" t="s">
        <v>1451</v>
      </c>
      <c r="E165" s="268" t="s">
        <v>1964</v>
      </c>
      <c r="F165" s="267" t="s">
        <v>1404</v>
      </c>
    </row>
    <row r="166" spans="1:6">
      <c r="A166" s="268">
        <v>2014</v>
      </c>
      <c r="B166" s="266" t="s">
        <v>1966</v>
      </c>
      <c r="C166" s="267" t="s">
        <v>1445</v>
      </c>
      <c r="D166" s="270" t="s">
        <v>1715</v>
      </c>
      <c r="E166" s="268" t="s">
        <v>1964</v>
      </c>
      <c r="F166" s="267" t="s">
        <v>1445</v>
      </c>
    </row>
    <row r="167" spans="1:6">
      <c r="A167" s="268">
        <v>2014</v>
      </c>
      <c r="B167" s="266" t="s">
        <v>1967</v>
      </c>
      <c r="C167" s="267" t="s">
        <v>1445</v>
      </c>
      <c r="D167" s="270" t="s">
        <v>1715</v>
      </c>
      <c r="E167" s="268" t="s">
        <v>1964</v>
      </c>
      <c r="F167" s="267" t="s">
        <v>1445</v>
      </c>
    </row>
    <row r="168" spans="1:6">
      <c r="A168" s="268">
        <v>2014</v>
      </c>
      <c r="B168" s="266" t="s">
        <v>1968</v>
      </c>
      <c r="C168" s="267" t="s">
        <v>1445</v>
      </c>
      <c r="D168" s="270" t="s">
        <v>1728</v>
      </c>
      <c r="E168" s="268" t="s">
        <v>1964</v>
      </c>
      <c r="F168" s="267" t="s">
        <v>1445</v>
      </c>
    </row>
    <row r="169" spans="1:6">
      <c r="A169" s="268">
        <v>2014</v>
      </c>
      <c r="B169" s="266" t="s">
        <v>1661</v>
      </c>
      <c r="C169" s="267" t="s">
        <v>1918</v>
      </c>
      <c r="D169" s="270" t="s">
        <v>1662</v>
      </c>
      <c r="E169" s="268" t="s">
        <v>1969</v>
      </c>
      <c r="F169" s="267" t="s">
        <v>1918</v>
      </c>
    </row>
    <row r="170" spans="1:6" ht="25.5">
      <c r="A170" s="268">
        <v>2014</v>
      </c>
      <c r="B170" s="266" t="s">
        <v>1970</v>
      </c>
      <c r="C170" s="267" t="s">
        <v>1409</v>
      </c>
      <c r="D170" s="270" t="s">
        <v>1754</v>
      </c>
      <c r="E170" s="268" t="s">
        <v>1971</v>
      </c>
      <c r="F170" s="267" t="s">
        <v>1409</v>
      </c>
    </row>
    <row r="171" spans="1:6" ht="25.5">
      <c r="A171" s="268">
        <v>2014</v>
      </c>
      <c r="B171" s="266" t="s">
        <v>1972</v>
      </c>
      <c r="C171" s="267" t="s">
        <v>1409</v>
      </c>
      <c r="D171" s="270" t="s">
        <v>1754</v>
      </c>
      <c r="E171" s="268" t="s">
        <v>1973</v>
      </c>
      <c r="F171" s="267" t="s">
        <v>1409</v>
      </c>
    </row>
    <row r="172" spans="1:6">
      <c r="A172" s="268">
        <v>2014</v>
      </c>
      <c r="B172" s="266" t="s">
        <v>1698</v>
      </c>
      <c r="C172" s="267" t="s">
        <v>1441</v>
      </c>
      <c r="D172" s="270" t="s">
        <v>1695</v>
      </c>
      <c r="E172" s="268" t="s">
        <v>1973</v>
      </c>
      <c r="F172" s="267" t="s">
        <v>1441</v>
      </c>
    </row>
    <row r="173" spans="1:6">
      <c r="A173" s="268">
        <v>2014</v>
      </c>
      <c r="B173" s="266" t="s">
        <v>1974</v>
      </c>
      <c r="C173" s="267" t="s">
        <v>1445</v>
      </c>
      <c r="D173" s="270" t="s">
        <v>1682</v>
      </c>
      <c r="E173" s="268" t="s">
        <v>1975</v>
      </c>
      <c r="F173" s="267" t="s">
        <v>1445</v>
      </c>
    </row>
    <row r="174" spans="1:6">
      <c r="A174" s="268">
        <v>2014</v>
      </c>
      <c r="B174" s="266" t="s">
        <v>1976</v>
      </c>
      <c r="C174" s="267" t="s">
        <v>1445</v>
      </c>
      <c r="D174" s="270" t="s">
        <v>1630</v>
      </c>
      <c r="E174" s="268" t="s">
        <v>1977</v>
      </c>
      <c r="F174" s="267" t="s">
        <v>1445</v>
      </c>
    </row>
  </sheetData>
  <mergeCells count="8">
    <mergeCell ref="A1:F1"/>
    <mergeCell ref="A2:F2"/>
    <mergeCell ref="A3:A4"/>
    <mergeCell ref="B3:B4"/>
    <mergeCell ref="D3:D4"/>
    <mergeCell ref="E3:E4"/>
    <mergeCell ref="F3:F4"/>
    <mergeCell ref="C3:C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opLeftCell="A4" workbookViewId="0">
      <selection activeCell="B16" sqref="B16"/>
    </sheetView>
  </sheetViews>
  <sheetFormatPr defaultRowHeight="15"/>
  <cols>
    <col min="2" max="2" width="51.5703125" customWidth="1"/>
    <col min="3" max="3" width="35.42578125" customWidth="1"/>
    <col min="6" max="6" width="14.28515625" customWidth="1"/>
  </cols>
  <sheetData>
    <row r="1" spans="1:19" ht="60" customHeight="1">
      <c r="A1" s="638" t="s">
        <v>124</v>
      </c>
      <c r="B1" s="638"/>
      <c r="C1" s="638"/>
      <c r="D1" s="638"/>
      <c r="E1" s="638"/>
      <c r="F1" s="638"/>
      <c r="G1" s="638"/>
      <c r="H1" s="100"/>
      <c r="I1" s="100"/>
      <c r="J1" s="100"/>
      <c r="K1" s="100"/>
      <c r="L1" s="100"/>
      <c r="M1" s="100"/>
      <c r="N1" s="100"/>
      <c r="O1" s="100"/>
      <c r="P1" s="100"/>
      <c r="Q1" s="100"/>
      <c r="R1" s="100"/>
      <c r="S1" s="100"/>
    </row>
    <row r="2" spans="1:19" ht="119.25" customHeight="1">
      <c r="A2" s="639" t="s">
        <v>2</v>
      </c>
      <c r="B2" s="640" t="s">
        <v>125</v>
      </c>
      <c r="C2" s="6" t="s">
        <v>126</v>
      </c>
      <c r="D2" s="645" t="s">
        <v>128</v>
      </c>
      <c r="E2" s="645"/>
      <c r="F2" s="645" t="s">
        <v>45</v>
      </c>
      <c r="G2" s="645"/>
    </row>
    <row r="3" spans="1:19" ht="16.5" hidden="1" customHeight="1" thickBot="1">
      <c r="A3" s="639"/>
      <c r="B3" s="641"/>
      <c r="C3" s="38" t="s">
        <v>127</v>
      </c>
      <c r="D3" s="50"/>
      <c r="E3" s="50"/>
      <c r="F3" s="50"/>
      <c r="G3" s="1"/>
    </row>
    <row r="4" spans="1:19" ht="15" customHeight="1">
      <c r="A4" s="642"/>
      <c r="B4" s="643"/>
      <c r="C4" s="644"/>
      <c r="D4" s="652" t="s">
        <v>1348</v>
      </c>
      <c r="E4" s="652" t="s">
        <v>74</v>
      </c>
      <c r="F4" s="646">
        <v>10</v>
      </c>
      <c r="G4" s="647"/>
    </row>
    <row r="5" spans="1:19" ht="15" customHeight="1">
      <c r="A5" s="642"/>
      <c r="B5" s="643"/>
      <c r="C5" s="644"/>
      <c r="D5" s="652"/>
      <c r="E5" s="652"/>
      <c r="F5" s="648"/>
      <c r="G5" s="649"/>
    </row>
    <row r="6" spans="1:19" ht="15" customHeight="1">
      <c r="A6" s="642"/>
      <c r="B6" s="643"/>
      <c r="C6" s="644"/>
      <c r="D6" s="652"/>
      <c r="E6" s="652"/>
      <c r="F6" s="650"/>
      <c r="G6" s="651"/>
    </row>
    <row r="7" spans="1:19" ht="19.5">
      <c r="A7" s="299">
        <v>2013</v>
      </c>
      <c r="B7" t="s">
        <v>2025</v>
      </c>
      <c r="C7" s="299"/>
      <c r="D7" s="302" t="s">
        <v>1364</v>
      </c>
      <c r="E7" s="299"/>
      <c r="F7" s="299"/>
      <c r="G7" s="299"/>
    </row>
    <row r="8" spans="1:19" ht="19.5">
      <c r="A8" s="299">
        <v>2010</v>
      </c>
      <c r="B8" s="299" t="s">
        <v>802</v>
      </c>
      <c r="C8" s="299">
        <v>1989</v>
      </c>
      <c r="D8" s="302" t="s">
        <v>1364</v>
      </c>
      <c r="E8" s="299"/>
      <c r="F8" s="299"/>
      <c r="G8" s="299"/>
    </row>
    <row r="9" spans="1:19" ht="19.5">
      <c r="A9" s="299">
        <v>2013</v>
      </c>
      <c r="B9" s="299" t="s">
        <v>2022</v>
      </c>
      <c r="C9" s="299">
        <v>1991</v>
      </c>
      <c r="D9" s="302" t="s">
        <v>1364</v>
      </c>
      <c r="E9" s="299"/>
      <c r="F9" s="299"/>
      <c r="G9" s="299"/>
    </row>
    <row r="10" spans="1:19" ht="19.5">
      <c r="A10" s="299">
        <v>2013</v>
      </c>
      <c r="B10" s="299" t="s">
        <v>2023</v>
      </c>
      <c r="C10" s="299">
        <v>1992</v>
      </c>
      <c r="D10" s="302" t="s">
        <v>1364</v>
      </c>
      <c r="E10" s="299"/>
      <c r="F10" s="299"/>
      <c r="G10" s="299"/>
    </row>
    <row r="11" spans="1:19" ht="19.5">
      <c r="A11" s="299">
        <v>2013</v>
      </c>
      <c r="B11" s="299" t="s">
        <v>1474</v>
      </c>
      <c r="C11" s="299">
        <v>1994</v>
      </c>
      <c r="D11" s="302" t="s">
        <v>1364</v>
      </c>
      <c r="E11" s="299"/>
      <c r="F11" s="299"/>
      <c r="G11" s="299"/>
    </row>
    <row r="12" spans="1:19" ht="19.5">
      <c r="A12" s="299">
        <v>2013</v>
      </c>
      <c r="B12" s="299" t="s">
        <v>1606</v>
      </c>
      <c r="C12" s="299">
        <v>1999</v>
      </c>
      <c r="D12" s="302" t="s">
        <v>1364</v>
      </c>
      <c r="E12" s="299"/>
      <c r="F12" s="299"/>
      <c r="G12" s="299"/>
    </row>
    <row r="13" spans="1:19" ht="19.5">
      <c r="A13" s="299">
        <v>2013</v>
      </c>
      <c r="B13" s="299" t="s">
        <v>1586</v>
      </c>
      <c r="C13" s="299">
        <v>1999</v>
      </c>
      <c r="D13" s="302" t="s">
        <v>1364</v>
      </c>
      <c r="E13" s="299"/>
      <c r="F13" s="299"/>
      <c r="G13" s="299"/>
    </row>
    <row r="14" spans="1:19" ht="19.5">
      <c r="A14" s="299">
        <v>2013</v>
      </c>
      <c r="B14" s="299" t="s">
        <v>818</v>
      </c>
      <c r="C14" s="299">
        <v>1999</v>
      </c>
      <c r="D14" s="302" t="s">
        <v>1364</v>
      </c>
      <c r="E14" s="299"/>
      <c r="F14" s="299"/>
      <c r="G14" s="299"/>
    </row>
    <row r="15" spans="1:19" ht="19.5">
      <c r="A15" s="299">
        <v>2017</v>
      </c>
      <c r="B15" s="299" t="s">
        <v>1450</v>
      </c>
      <c r="C15" s="299">
        <v>2004</v>
      </c>
      <c r="D15" s="302" t="s">
        <v>1364</v>
      </c>
      <c r="E15" s="299"/>
      <c r="F15" s="299"/>
      <c r="G15" s="299"/>
    </row>
    <row r="16" spans="1:19" ht="19.5">
      <c r="A16" s="299">
        <v>2017</v>
      </c>
      <c r="B16" s="299" t="s">
        <v>2024</v>
      </c>
      <c r="C16" s="299">
        <v>2005</v>
      </c>
      <c r="D16" s="302" t="s">
        <v>1364</v>
      </c>
      <c r="E16" s="299"/>
      <c r="F16" s="299"/>
      <c r="G16" s="299"/>
    </row>
  </sheetData>
  <mergeCells count="11">
    <mergeCell ref="A1:G1"/>
    <mergeCell ref="A2:A3"/>
    <mergeCell ref="B2:B3"/>
    <mergeCell ref="A4:A6"/>
    <mergeCell ref="B4:B6"/>
    <mergeCell ref="C4:C6"/>
    <mergeCell ref="D2:E2"/>
    <mergeCell ref="F2:G2"/>
    <mergeCell ref="F4:G6"/>
    <mergeCell ref="D4:D6"/>
    <mergeCell ref="E4:E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topLeftCell="A6" workbookViewId="0">
      <selection activeCell="A4" sqref="A4:F139"/>
    </sheetView>
  </sheetViews>
  <sheetFormatPr defaultRowHeight="15"/>
  <cols>
    <col min="1" max="1" width="21.5703125" customWidth="1"/>
    <col min="2" max="2" width="14.28515625" customWidth="1"/>
    <col min="3" max="3" width="25.42578125" customWidth="1"/>
    <col min="4" max="4" width="22.7109375" customWidth="1"/>
    <col min="5" max="5" width="25.85546875" customWidth="1"/>
    <col min="6" max="6" width="40" customWidth="1"/>
  </cols>
  <sheetData>
    <row r="1" spans="1:6" ht="39.75" customHeight="1">
      <c r="A1" s="653" t="s">
        <v>129</v>
      </c>
      <c r="B1" s="654"/>
      <c r="C1" s="654"/>
      <c r="D1" s="654"/>
      <c r="E1" s="654"/>
      <c r="F1" s="655"/>
    </row>
    <row r="2" spans="1:6" ht="15.75" customHeight="1">
      <c r="A2" s="656" t="s">
        <v>119</v>
      </c>
      <c r="B2" s="658" t="s">
        <v>8</v>
      </c>
      <c r="C2" s="609" t="s">
        <v>121</v>
      </c>
      <c r="D2" s="658" t="s">
        <v>122</v>
      </c>
      <c r="E2" s="656" t="s">
        <v>123</v>
      </c>
      <c r="F2" s="645" t="s">
        <v>130</v>
      </c>
    </row>
    <row r="3" spans="1:6">
      <c r="A3" s="657"/>
      <c r="B3" s="659"/>
      <c r="C3" s="659"/>
      <c r="D3" s="659"/>
      <c r="E3" s="660"/>
      <c r="F3" s="645"/>
    </row>
    <row r="4" spans="1:6" ht="38.25">
      <c r="A4" s="248" t="s">
        <v>1320</v>
      </c>
      <c r="B4" s="260" t="s">
        <v>1397</v>
      </c>
      <c r="C4" s="260" t="s">
        <v>816</v>
      </c>
      <c r="D4" s="253" t="s">
        <v>1398</v>
      </c>
      <c r="E4" s="261" t="s">
        <v>1399</v>
      </c>
      <c r="F4" s="250" t="s">
        <v>1400</v>
      </c>
    </row>
    <row r="5" spans="1:6" ht="25.5">
      <c r="A5" s="248" t="s">
        <v>1401</v>
      </c>
      <c r="B5" s="260" t="s">
        <v>1402</v>
      </c>
      <c r="C5" s="260" t="s">
        <v>816</v>
      </c>
      <c r="D5" s="253" t="s">
        <v>1403</v>
      </c>
      <c r="E5" s="249" t="s">
        <v>1404</v>
      </c>
      <c r="F5" s="250" t="s">
        <v>1405</v>
      </c>
    </row>
    <row r="6" spans="1:6">
      <c r="A6" s="249" t="s">
        <v>1406</v>
      </c>
      <c r="B6" s="260" t="s">
        <v>1407</v>
      </c>
      <c r="C6" s="260" t="s">
        <v>816</v>
      </c>
      <c r="D6" s="253" t="s">
        <v>1408</v>
      </c>
      <c r="E6" s="249" t="s">
        <v>1409</v>
      </c>
      <c r="F6" s="250" t="s">
        <v>1410</v>
      </c>
    </row>
    <row r="7" spans="1:6">
      <c r="A7" s="248" t="s">
        <v>1411</v>
      </c>
      <c r="B7" s="260" t="s">
        <v>1407</v>
      </c>
      <c r="C7" s="260" t="s">
        <v>816</v>
      </c>
      <c r="D7" s="253" t="s">
        <v>1412</v>
      </c>
      <c r="E7" s="249" t="s">
        <v>1409</v>
      </c>
      <c r="F7" s="250" t="s">
        <v>1413</v>
      </c>
    </row>
    <row r="8" spans="1:6" ht="25.5">
      <c r="A8" s="248" t="s">
        <v>1414</v>
      </c>
      <c r="B8" s="260" t="s">
        <v>1415</v>
      </c>
      <c r="C8" s="260" t="s">
        <v>816</v>
      </c>
      <c r="D8" s="253" t="s">
        <v>1416</v>
      </c>
      <c r="E8" s="249" t="s">
        <v>1409</v>
      </c>
      <c r="F8" s="250" t="s">
        <v>1417</v>
      </c>
    </row>
    <row r="9" spans="1:6">
      <c r="A9" s="248" t="s">
        <v>1418</v>
      </c>
      <c r="B9" s="260" t="s">
        <v>1404</v>
      </c>
      <c r="C9" s="260" t="s">
        <v>816</v>
      </c>
      <c r="D9" s="253" t="s">
        <v>1419</v>
      </c>
      <c r="E9" s="249" t="s">
        <v>1404</v>
      </c>
      <c r="F9" s="250" t="s">
        <v>1420</v>
      </c>
    </row>
    <row r="10" spans="1:6">
      <c r="A10" s="248" t="s">
        <v>1421</v>
      </c>
      <c r="B10" s="260" t="s">
        <v>1404</v>
      </c>
      <c r="C10" s="260" t="s">
        <v>816</v>
      </c>
      <c r="D10" s="253" t="s">
        <v>1419</v>
      </c>
      <c r="E10" s="249" t="s">
        <v>1404</v>
      </c>
      <c r="F10" s="250" t="s">
        <v>1422</v>
      </c>
    </row>
    <row r="11" spans="1:6">
      <c r="A11" s="248" t="s">
        <v>1423</v>
      </c>
      <c r="B11" s="260" t="s">
        <v>1409</v>
      </c>
      <c r="C11" s="260" t="s">
        <v>816</v>
      </c>
      <c r="D11" s="253" t="s">
        <v>1424</v>
      </c>
      <c r="E11" s="249" t="s">
        <v>1409</v>
      </c>
      <c r="F11" s="250" t="s">
        <v>1425</v>
      </c>
    </row>
    <row r="12" spans="1:6">
      <c r="A12" s="248" t="s">
        <v>1426</v>
      </c>
      <c r="B12" s="260" t="s">
        <v>1409</v>
      </c>
      <c r="C12" s="260" t="s">
        <v>816</v>
      </c>
      <c r="D12" s="253" t="s">
        <v>1427</v>
      </c>
      <c r="E12" s="249" t="s">
        <v>1409</v>
      </c>
      <c r="F12" s="250" t="s">
        <v>1428</v>
      </c>
    </row>
    <row r="13" spans="1:6">
      <c r="A13" s="248" t="s">
        <v>1429</v>
      </c>
      <c r="B13" s="260" t="s">
        <v>1409</v>
      </c>
      <c r="C13" s="260" t="s">
        <v>816</v>
      </c>
      <c r="D13" s="253" t="s">
        <v>1427</v>
      </c>
      <c r="E13" s="249" t="s">
        <v>1409</v>
      </c>
      <c r="F13" s="250" t="s">
        <v>1428</v>
      </c>
    </row>
    <row r="14" spans="1:6">
      <c r="A14" s="249" t="s">
        <v>1430</v>
      </c>
      <c r="B14" s="260" t="s">
        <v>1409</v>
      </c>
      <c r="C14" s="260" t="s">
        <v>816</v>
      </c>
      <c r="D14" s="253" t="s">
        <v>1427</v>
      </c>
      <c r="E14" s="249" t="s">
        <v>1409</v>
      </c>
      <c r="F14" s="250" t="s">
        <v>1428</v>
      </c>
    </row>
    <row r="15" spans="1:6">
      <c r="A15" s="248" t="s">
        <v>1431</v>
      </c>
      <c r="B15" s="260" t="s">
        <v>1409</v>
      </c>
      <c r="C15" s="260" t="s">
        <v>816</v>
      </c>
      <c r="D15" s="253" t="s">
        <v>1432</v>
      </c>
      <c r="E15" s="249" t="s">
        <v>1409</v>
      </c>
      <c r="F15" s="250" t="s">
        <v>1433</v>
      </c>
    </row>
    <row r="16" spans="1:6">
      <c r="A16" s="248" t="s">
        <v>1434</v>
      </c>
      <c r="B16" s="260" t="s">
        <v>1409</v>
      </c>
      <c r="C16" s="260" t="s">
        <v>816</v>
      </c>
      <c r="D16" s="253" t="s">
        <v>1435</v>
      </c>
      <c r="E16" s="249" t="s">
        <v>1409</v>
      </c>
      <c r="F16" s="250" t="s">
        <v>1436</v>
      </c>
    </row>
    <row r="17" spans="1:6">
      <c r="A17" s="248" t="s">
        <v>1437</v>
      </c>
      <c r="B17" s="260" t="s">
        <v>1409</v>
      </c>
      <c r="C17" s="260" t="s">
        <v>816</v>
      </c>
      <c r="D17" s="253" t="s">
        <v>1438</v>
      </c>
      <c r="E17" s="249" t="s">
        <v>1409</v>
      </c>
      <c r="F17" s="250" t="s">
        <v>1439</v>
      </c>
    </row>
    <row r="18" spans="1:6" ht="25.5">
      <c r="A18" s="248" t="s">
        <v>1440</v>
      </c>
      <c r="B18" s="260" t="s">
        <v>1441</v>
      </c>
      <c r="C18" s="260" t="s">
        <v>816</v>
      </c>
      <c r="D18" s="254" t="s">
        <v>1442</v>
      </c>
      <c r="E18" s="249" t="s">
        <v>1441</v>
      </c>
      <c r="F18" s="250" t="s">
        <v>1443</v>
      </c>
    </row>
    <row r="19" spans="1:6">
      <c r="A19" s="248" t="s">
        <v>1444</v>
      </c>
      <c r="B19" s="260" t="s">
        <v>1445</v>
      </c>
      <c r="C19" s="260" t="s">
        <v>816</v>
      </c>
      <c r="D19" s="253" t="s">
        <v>1446</v>
      </c>
      <c r="E19" s="249" t="s">
        <v>1445</v>
      </c>
      <c r="F19" s="250" t="s">
        <v>1443</v>
      </c>
    </row>
    <row r="20" spans="1:6">
      <c r="A20" s="248" t="s">
        <v>1447</v>
      </c>
      <c r="B20" s="260" t="s">
        <v>1445</v>
      </c>
      <c r="C20" s="260" t="s">
        <v>816</v>
      </c>
      <c r="D20" s="253" t="s">
        <v>1448</v>
      </c>
      <c r="E20" s="249" t="s">
        <v>1445</v>
      </c>
      <c r="F20" s="250" t="s">
        <v>1449</v>
      </c>
    </row>
    <row r="21" spans="1:6" ht="25.5">
      <c r="A21" s="248" t="s">
        <v>1450</v>
      </c>
      <c r="B21" s="260" t="s">
        <v>1399</v>
      </c>
      <c r="C21" s="260" t="s">
        <v>1451</v>
      </c>
      <c r="D21" s="253" t="s">
        <v>1452</v>
      </c>
      <c r="E21" s="249" t="s">
        <v>1409</v>
      </c>
      <c r="F21" s="250" t="s">
        <v>1453</v>
      </c>
    </row>
    <row r="22" spans="1:6">
      <c r="A22" s="248" t="s">
        <v>1454</v>
      </c>
      <c r="B22" s="260" t="s">
        <v>1407</v>
      </c>
      <c r="C22" s="260" t="s">
        <v>1451</v>
      </c>
      <c r="D22" s="253" t="s">
        <v>1455</v>
      </c>
      <c r="E22" s="249" t="s">
        <v>1409</v>
      </c>
      <c r="F22" s="250" t="s">
        <v>1456</v>
      </c>
    </row>
    <row r="23" spans="1:6">
      <c r="A23" s="248" t="s">
        <v>1457</v>
      </c>
      <c r="B23" s="260" t="s">
        <v>1404</v>
      </c>
      <c r="C23" s="260" t="s">
        <v>1451</v>
      </c>
      <c r="D23" s="253" t="s">
        <v>1458</v>
      </c>
      <c r="E23" s="249" t="s">
        <v>1409</v>
      </c>
      <c r="F23" s="250" t="s">
        <v>1459</v>
      </c>
    </row>
    <row r="24" spans="1:6">
      <c r="A24" s="248" t="s">
        <v>1460</v>
      </c>
      <c r="B24" s="260" t="s">
        <v>1404</v>
      </c>
      <c r="C24" s="260" t="s">
        <v>1451</v>
      </c>
      <c r="D24" s="253" t="s">
        <v>1461</v>
      </c>
      <c r="E24" s="249" t="s">
        <v>1409</v>
      </c>
      <c r="F24" s="250" t="s">
        <v>1462</v>
      </c>
    </row>
    <row r="25" spans="1:6">
      <c r="A25" s="248" t="s">
        <v>1463</v>
      </c>
      <c r="B25" s="260" t="s">
        <v>1404</v>
      </c>
      <c r="C25" s="260" t="s">
        <v>1451</v>
      </c>
      <c r="D25" s="253" t="s">
        <v>1461</v>
      </c>
      <c r="E25" s="249" t="s">
        <v>1409</v>
      </c>
      <c r="F25" s="250" t="s">
        <v>1462</v>
      </c>
    </row>
    <row r="26" spans="1:6">
      <c r="A26" s="248" t="s">
        <v>1464</v>
      </c>
      <c r="B26" s="260" t="s">
        <v>1404</v>
      </c>
      <c r="C26" s="260" t="s">
        <v>1451</v>
      </c>
      <c r="D26" s="253" t="s">
        <v>1465</v>
      </c>
      <c r="E26" s="249" t="s">
        <v>1409</v>
      </c>
      <c r="F26" s="250" t="s">
        <v>1466</v>
      </c>
    </row>
    <row r="27" spans="1:6">
      <c r="A27" s="248" t="s">
        <v>1467</v>
      </c>
      <c r="B27" s="260" t="s">
        <v>1409</v>
      </c>
      <c r="C27" s="260" t="s">
        <v>1451</v>
      </c>
      <c r="D27" s="253" t="s">
        <v>1468</v>
      </c>
      <c r="E27" s="249" t="s">
        <v>1409</v>
      </c>
      <c r="F27" s="250" t="s">
        <v>1469</v>
      </c>
    </row>
    <row r="28" spans="1:6">
      <c r="A28" s="249" t="s">
        <v>1470</v>
      </c>
      <c r="B28" s="260" t="s">
        <v>1409</v>
      </c>
      <c r="C28" s="260" t="s">
        <v>1451</v>
      </c>
      <c r="D28" s="253" t="s">
        <v>1471</v>
      </c>
      <c r="E28" s="249" t="s">
        <v>1409</v>
      </c>
      <c r="F28" s="250" t="s">
        <v>1472</v>
      </c>
    </row>
    <row r="29" spans="1:6">
      <c r="A29" s="249" t="s">
        <v>1473</v>
      </c>
      <c r="B29" s="260" t="s">
        <v>1409</v>
      </c>
      <c r="C29" s="260" t="s">
        <v>1451</v>
      </c>
      <c r="D29" s="253" t="s">
        <v>1435</v>
      </c>
      <c r="E29" s="249" t="s">
        <v>1409</v>
      </c>
      <c r="F29" s="250" t="s">
        <v>1436</v>
      </c>
    </row>
    <row r="30" spans="1:6" ht="25.5">
      <c r="A30" s="248" t="s">
        <v>1474</v>
      </c>
      <c r="B30" s="260" t="s">
        <v>1399</v>
      </c>
      <c r="C30" s="260" t="s">
        <v>1475</v>
      </c>
      <c r="D30" s="253" t="s">
        <v>1398</v>
      </c>
      <c r="E30" s="249" t="s">
        <v>1399</v>
      </c>
      <c r="F30" s="250" t="s">
        <v>1476</v>
      </c>
    </row>
    <row r="31" spans="1:6" ht="25.5">
      <c r="A31" s="248" t="s">
        <v>1477</v>
      </c>
      <c r="B31" s="260" t="s">
        <v>1407</v>
      </c>
      <c r="C31" s="260" t="s">
        <v>1475</v>
      </c>
      <c r="D31" s="253" t="s">
        <v>1478</v>
      </c>
      <c r="E31" s="249" t="s">
        <v>1409</v>
      </c>
      <c r="F31" s="250" t="s">
        <v>1479</v>
      </c>
    </row>
    <row r="32" spans="1:6" ht="25.5">
      <c r="A32" s="248" t="s">
        <v>1480</v>
      </c>
      <c r="B32" s="260" t="s">
        <v>1407</v>
      </c>
      <c r="C32" s="260" t="s">
        <v>1475</v>
      </c>
      <c r="D32" s="253" t="s">
        <v>1481</v>
      </c>
      <c r="E32" s="249" t="s">
        <v>1409</v>
      </c>
      <c r="F32" s="250" t="s">
        <v>1482</v>
      </c>
    </row>
    <row r="33" spans="1:6" ht="25.5">
      <c r="A33" s="248" t="s">
        <v>1483</v>
      </c>
      <c r="B33" s="260" t="s">
        <v>1404</v>
      </c>
      <c r="C33" s="260" t="s">
        <v>1475</v>
      </c>
      <c r="D33" s="253" t="s">
        <v>1484</v>
      </c>
      <c r="E33" s="249" t="s">
        <v>1409</v>
      </c>
      <c r="F33" s="250" t="s">
        <v>1485</v>
      </c>
    </row>
    <row r="34" spans="1:6" ht="25.5">
      <c r="A34" s="248" t="s">
        <v>1486</v>
      </c>
      <c r="B34" s="260" t="s">
        <v>1404</v>
      </c>
      <c r="C34" s="260" t="s">
        <v>1475</v>
      </c>
      <c r="D34" s="253" t="s">
        <v>1487</v>
      </c>
      <c r="E34" s="249" t="s">
        <v>1409</v>
      </c>
      <c r="F34" s="250" t="s">
        <v>1488</v>
      </c>
    </row>
    <row r="35" spans="1:6" ht="25.5">
      <c r="A35" s="252" t="s">
        <v>1489</v>
      </c>
      <c r="B35" s="262" t="s">
        <v>1409</v>
      </c>
      <c r="C35" s="260" t="s">
        <v>1475</v>
      </c>
      <c r="D35" s="253" t="s">
        <v>1490</v>
      </c>
      <c r="E35" s="252" t="s">
        <v>1409</v>
      </c>
      <c r="F35" s="250" t="s">
        <v>1491</v>
      </c>
    </row>
    <row r="36" spans="1:6" ht="25.5">
      <c r="A36" s="249" t="s">
        <v>1492</v>
      </c>
      <c r="B36" s="260" t="s">
        <v>1409</v>
      </c>
      <c r="C36" s="260" t="s">
        <v>1475</v>
      </c>
      <c r="D36" s="253" t="s">
        <v>1432</v>
      </c>
      <c r="E36" s="249" t="s">
        <v>1409</v>
      </c>
      <c r="F36" s="250" t="s">
        <v>1433</v>
      </c>
    </row>
    <row r="37" spans="1:6" ht="25.5">
      <c r="A37" s="249" t="s">
        <v>1493</v>
      </c>
      <c r="B37" s="260" t="s">
        <v>1409</v>
      </c>
      <c r="C37" s="260" t="s">
        <v>1475</v>
      </c>
      <c r="D37" s="253" t="s">
        <v>1432</v>
      </c>
      <c r="E37" s="249" t="s">
        <v>1409</v>
      </c>
      <c r="F37" s="250" t="s">
        <v>1433</v>
      </c>
    </row>
    <row r="38" spans="1:6" ht="25.5">
      <c r="A38" s="248" t="s">
        <v>1494</v>
      </c>
      <c r="B38" s="260" t="s">
        <v>1409</v>
      </c>
      <c r="C38" s="260" t="s">
        <v>1475</v>
      </c>
      <c r="D38" s="253" t="s">
        <v>1495</v>
      </c>
      <c r="E38" s="249" t="s">
        <v>1409</v>
      </c>
      <c r="F38" s="250" t="s">
        <v>1496</v>
      </c>
    </row>
    <row r="39" spans="1:6" ht="25.5">
      <c r="A39" s="248" t="s">
        <v>1497</v>
      </c>
      <c r="B39" s="260" t="s">
        <v>1409</v>
      </c>
      <c r="C39" s="260" t="s">
        <v>1475</v>
      </c>
      <c r="D39" s="253" t="s">
        <v>1495</v>
      </c>
      <c r="E39" s="249" t="s">
        <v>1409</v>
      </c>
      <c r="F39" s="250" t="s">
        <v>1496</v>
      </c>
    </row>
    <row r="40" spans="1:6" ht="25.5">
      <c r="A40" s="248" t="s">
        <v>1498</v>
      </c>
      <c r="B40" s="260" t="s">
        <v>1409</v>
      </c>
      <c r="C40" s="260" t="s">
        <v>1475</v>
      </c>
      <c r="D40" s="253" t="s">
        <v>1438</v>
      </c>
      <c r="E40" s="249" t="s">
        <v>1409</v>
      </c>
      <c r="F40" s="250" t="s">
        <v>1439</v>
      </c>
    </row>
    <row r="41" spans="1:6" ht="25.5">
      <c r="A41" s="248" t="s">
        <v>1499</v>
      </c>
      <c r="B41" s="260" t="s">
        <v>1409</v>
      </c>
      <c r="C41" s="260" t="s">
        <v>1475</v>
      </c>
      <c r="D41" s="253" t="s">
        <v>1438</v>
      </c>
      <c r="E41" s="249" t="s">
        <v>1409</v>
      </c>
      <c r="F41" s="250" t="s">
        <v>1439</v>
      </c>
    </row>
    <row r="42" spans="1:6" ht="25.5">
      <c r="A42" s="248" t="s">
        <v>1500</v>
      </c>
      <c r="B42" s="260" t="s">
        <v>1445</v>
      </c>
      <c r="C42" s="260" t="s">
        <v>1475</v>
      </c>
      <c r="D42" s="253" t="s">
        <v>1501</v>
      </c>
      <c r="E42" s="249" t="s">
        <v>1445</v>
      </c>
      <c r="F42" s="250" t="s">
        <v>1502</v>
      </c>
    </row>
    <row r="43" spans="1:6" ht="25.5">
      <c r="A43" s="248" t="s">
        <v>1503</v>
      </c>
      <c r="B43" s="260" t="s">
        <v>1399</v>
      </c>
      <c r="C43" s="260" t="s">
        <v>1504</v>
      </c>
      <c r="D43" s="253" t="s">
        <v>1505</v>
      </c>
      <c r="E43" s="249" t="s">
        <v>1404</v>
      </c>
      <c r="F43" s="250" t="s">
        <v>1506</v>
      </c>
    </row>
    <row r="44" spans="1:6">
      <c r="A44" s="248" t="s">
        <v>1507</v>
      </c>
      <c r="B44" s="260" t="s">
        <v>1407</v>
      </c>
      <c r="C44" s="260" t="s">
        <v>1504</v>
      </c>
      <c r="D44" s="253" t="s">
        <v>1508</v>
      </c>
      <c r="E44" s="249" t="s">
        <v>1409</v>
      </c>
      <c r="F44" s="250" t="s">
        <v>1509</v>
      </c>
    </row>
    <row r="45" spans="1:6" ht="25.5">
      <c r="A45" s="248" t="s">
        <v>1510</v>
      </c>
      <c r="B45" s="260" t="s">
        <v>1415</v>
      </c>
      <c r="C45" s="260" t="s">
        <v>1504</v>
      </c>
      <c r="D45" s="253" t="s">
        <v>1505</v>
      </c>
      <c r="E45" s="249" t="s">
        <v>1409</v>
      </c>
      <c r="F45" s="250" t="s">
        <v>1511</v>
      </c>
    </row>
    <row r="46" spans="1:6">
      <c r="A46" s="249" t="s">
        <v>1512</v>
      </c>
      <c r="B46" s="260" t="s">
        <v>1404</v>
      </c>
      <c r="C46" s="260" t="s">
        <v>1504</v>
      </c>
      <c r="D46" s="253" t="s">
        <v>1513</v>
      </c>
      <c r="E46" s="249" t="s">
        <v>1404</v>
      </c>
      <c r="F46" s="250" t="s">
        <v>1514</v>
      </c>
    </row>
    <row r="47" spans="1:6">
      <c r="A47" s="248" t="s">
        <v>1515</v>
      </c>
      <c r="B47" s="260" t="s">
        <v>1409</v>
      </c>
      <c r="C47" s="260" t="s">
        <v>1504</v>
      </c>
      <c r="D47" s="253" t="s">
        <v>1516</v>
      </c>
      <c r="E47" s="249" t="s">
        <v>1409</v>
      </c>
      <c r="F47" s="250" t="s">
        <v>1517</v>
      </c>
    </row>
    <row r="48" spans="1:6">
      <c r="A48" s="248" t="s">
        <v>1518</v>
      </c>
      <c r="B48" s="260" t="s">
        <v>1409</v>
      </c>
      <c r="C48" s="260" t="s">
        <v>1504</v>
      </c>
      <c r="D48" s="253" t="s">
        <v>1432</v>
      </c>
      <c r="E48" s="249" t="s">
        <v>1409</v>
      </c>
      <c r="F48" s="250" t="s">
        <v>1433</v>
      </c>
    </row>
    <row r="49" spans="1:6">
      <c r="A49" s="248" t="s">
        <v>1519</v>
      </c>
      <c r="B49" s="260" t="s">
        <v>1409</v>
      </c>
      <c r="C49" s="260" t="s">
        <v>1504</v>
      </c>
      <c r="D49" s="253" t="s">
        <v>1432</v>
      </c>
      <c r="E49" s="249" t="s">
        <v>1409</v>
      </c>
      <c r="F49" s="250" t="s">
        <v>1433</v>
      </c>
    </row>
    <row r="50" spans="1:6">
      <c r="A50" s="248" t="s">
        <v>1520</v>
      </c>
      <c r="B50" s="260" t="s">
        <v>1409</v>
      </c>
      <c r="C50" s="260" t="s">
        <v>1504</v>
      </c>
      <c r="D50" s="253" t="s">
        <v>1521</v>
      </c>
      <c r="E50" s="249" t="s">
        <v>1409</v>
      </c>
      <c r="F50" s="250" t="s">
        <v>1522</v>
      </c>
    </row>
    <row r="51" spans="1:6">
      <c r="A51" s="248" t="s">
        <v>1523</v>
      </c>
      <c r="B51" s="260" t="s">
        <v>1409</v>
      </c>
      <c r="C51" s="260" t="s">
        <v>1504</v>
      </c>
      <c r="D51" s="253" t="s">
        <v>1524</v>
      </c>
      <c r="E51" s="249" t="s">
        <v>1409</v>
      </c>
      <c r="F51" s="250" t="s">
        <v>1525</v>
      </c>
    </row>
    <row r="52" spans="1:6" ht="25.5">
      <c r="A52" s="248" t="s">
        <v>1526</v>
      </c>
      <c r="B52" s="260" t="s">
        <v>1399</v>
      </c>
      <c r="C52" s="260" t="s">
        <v>1527</v>
      </c>
      <c r="D52" s="253" t="s">
        <v>1528</v>
      </c>
      <c r="E52" s="249" t="s">
        <v>1399</v>
      </c>
      <c r="F52" s="250" t="s">
        <v>1529</v>
      </c>
    </row>
    <row r="53" spans="1:6">
      <c r="A53" s="248" t="s">
        <v>1530</v>
      </c>
      <c r="B53" s="260" t="s">
        <v>1407</v>
      </c>
      <c r="C53" s="260" t="s">
        <v>1527</v>
      </c>
      <c r="D53" s="253" t="s">
        <v>1531</v>
      </c>
      <c r="E53" s="249" t="s">
        <v>1409</v>
      </c>
      <c r="F53" s="250" t="s">
        <v>1532</v>
      </c>
    </row>
    <row r="54" spans="1:6">
      <c r="A54" s="248" t="s">
        <v>1533</v>
      </c>
      <c r="B54" s="260" t="s">
        <v>1407</v>
      </c>
      <c r="C54" s="260" t="s">
        <v>1527</v>
      </c>
      <c r="D54" s="253" t="s">
        <v>1534</v>
      </c>
      <c r="E54" s="249" t="s">
        <v>1409</v>
      </c>
      <c r="F54" s="250" t="s">
        <v>1535</v>
      </c>
    </row>
    <row r="55" spans="1:6" ht="25.5">
      <c r="A55" s="248" t="s">
        <v>1536</v>
      </c>
      <c r="B55" s="260" t="s">
        <v>1415</v>
      </c>
      <c r="C55" s="260" t="s">
        <v>1527</v>
      </c>
      <c r="D55" s="253" t="s">
        <v>1416</v>
      </c>
      <c r="E55" s="249" t="s">
        <v>1409</v>
      </c>
      <c r="F55" s="250" t="s">
        <v>1417</v>
      </c>
    </row>
    <row r="56" spans="1:6" ht="25.5">
      <c r="A56" s="248" t="s">
        <v>1537</v>
      </c>
      <c r="B56" s="260" t="s">
        <v>1415</v>
      </c>
      <c r="C56" s="260" t="s">
        <v>1527</v>
      </c>
      <c r="D56" s="253" t="s">
        <v>1538</v>
      </c>
      <c r="E56" s="249" t="s">
        <v>1409</v>
      </c>
      <c r="F56" s="250" t="s">
        <v>1539</v>
      </c>
    </row>
    <row r="57" spans="1:6">
      <c r="A57" s="249" t="s">
        <v>1540</v>
      </c>
      <c r="B57" s="260" t="s">
        <v>1404</v>
      </c>
      <c r="C57" s="260" t="s">
        <v>1527</v>
      </c>
      <c r="D57" s="253" t="s">
        <v>1541</v>
      </c>
      <c r="E57" s="249" t="s">
        <v>1404</v>
      </c>
      <c r="F57" s="250" t="s">
        <v>1542</v>
      </c>
    </row>
    <row r="58" spans="1:6">
      <c r="A58" s="248" t="s">
        <v>1543</v>
      </c>
      <c r="B58" s="260" t="s">
        <v>1409</v>
      </c>
      <c r="C58" s="260" t="s">
        <v>1527</v>
      </c>
      <c r="D58" s="253" t="s">
        <v>1544</v>
      </c>
      <c r="E58" s="249" t="s">
        <v>1409</v>
      </c>
      <c r="F58" s="250" t="s">
        <v>1545</v>
      </c>
    </row>
    <row r="59" spans="1:6">
      <c r="A59" s="248" t="s">
        <v>1546</v>
      </c>
      <c r="B59" s="260" t="s">
        <v>1409</v>
      </c>
      <c r="C59" s="260" t="s">
        <v>1527</v>
      </c>
      <c r="D59" s="253" t="s">
        <v>1435</v>
      </c>
      <c r="E59" s="249" t="s">
        <v>1409</v>
      </c>
      <c r="F59" s="250" t="s">
        <v>1436</v>
      </c>
    </row>
    <row r="60" spans="1:6">
      <c r="A60" s="249" t="s">
        <v>1547</v>
      </c>
      <c r="B60" s="260" t="s">
        <v>1409</v>
      </c>
      <c r="C60" s="260" t="s">
        <v>1527</v>
      </c>
      <c r="D60" s="255" t="s">
        <v>1438</v>
      </c>
      <c r="E60" s="249" t="s">
        <v>1409</v>
      </c>
      <c r="F60" s="250" t="s">
        <v>1439</v>
      </c>
    </row>
    <row r="61" spans="1:6" ht="25.5">
      <c r="A61" s="248" t="s">
        <v>1548</v>
      </c>
      <c r="B61" s="260" t="s">
        <v>1399</v>
      </c>
      <c r="C61" s="260" t="s">
        <v>1549</v>
      </c>
      <c r="D61" s="253" t="s">
        <v>1550</v>
      </c>
      <c r="E61" s="249" t="s">
        <v>1409</v>
      </c>
      <c r="F61" s="250" t="s">
        <v>1551</v>
      </c>
    </row>
    <row r="62" spans="1:6" ht="25.5">
      <c r="A62" s="248" t="s">
        <v>1552</v>
      </c>
      <c r="B62" s="260" t="s">
        <v>1553</v>
      </c>
      <c r="C62" s="260" t="s">
        <v>1549</v>
      </c>
      <c r="D62" s="253" t="s">
        <v>1554</v>
      </c>
      <c r="E62" s="249" t="s">
        <v>1555</v>
      </c>
      <c r="F62" s="250" t="s">
        <v>1556</v>
      </c>
    </row>
    <row r="63" spans="1:6">
      <c r="A63" s="248" t="s">
        <v>1557</v>
      </c>
      <c r="B63" s="260" t="s">
        <v>1407</v>
      </c>
      <c r="C63" s="260" t="s">
        <v>1549</v>
      </c>
      <c r="D63" s="253" t="s">
        <v>1558</v>
      </c>
      <c r="E63" s="249" t="s">
        <v>1399</v>
      </c>
      <c r="F63" s="250" t="s">
        <v>1559</v>
      </c>
    </row>
    <row r="64" spans="1:6">
      <c r="A64" s="248" t="s">
        <v>1560</v>
      </c>
      <c r="B64" s="260" t="s">
        <v>1407</v>
      </c>
      <c r="C64" s="260" t="s">
        <v>1549</v>
      </c>
      <c r="D64" s="253" t="s">
        <v>1561</v>
      </c>
      <c r="E64" s="249" t="s">
        <v>1409</v>
      </c>
      <c r="F64" s="250" t="s">
        <v>1562</v>
      </c>
    </row>
    <row r="65" spans="1:6">
      <c r="A65" s="248" t="s">
        <v>1563</v>
      </c>
      <c r="B65" s="260" t="s">
        <v>1407</v>
      </c>
      <c r="C65" s="260" t="s">
        <v>1549</v>
      </c>
      <c r="D65" s="253" t="s">
        <v>1564</v>
      </c>
      <c r="E65" s="249" t="s">
        <v>1415</v>
      </c>
      <c r="F65" s="250" t="s">
        <v>1565</v>
      </c>
    </row>
    <row r="66" spans="1:6">
      <c r="A66" s="249" t="s">
        <v>1566</v>
      </c>
      <c r="B66" s="260" t="s">
        <v>1407</v>
      </c>
      <c r="C66" s="260" t="s">
        <v>1549</v>
      </c>
      <c r="D66" s="253" t="s">
        <v>1567</v>
      </c>
      <c r="E66" s="249" t="s">
        <v>1407</v>
      </c>
      <c r="F66" s="250" t="s">
        <v>1568</v>
      </c>
    </row>
    <row r="67" spans="1:6">
      <c r="A67" s="248" t="s">
        <v>1569</v>
      </c>
      <c r="B67" s="260" t="s">
        <v>1407</v>
      </c>
      <c r="C67" s="260" t="s">
        <v>1549</v>
      </c>
      <c r="D67" s="253" t="s">
        <v>1570</v>
      </c>
      <c r="E67" s="249" t="s">
        <v>1415</v>
      </c>
      <c r="F67" s="250" t="s">
        <v>1571</v>
      </c>
    </row>
    <row r="68" spans="1:6" ht="25.5">
      <c r="A68" s="249" t="s">
        <v>1572</v>
      </c>
      <c r="B68" s="260" t="s">
        <v>1415</v>
      </c>
      <c r="C68" s="260" t="s">
        <v>1549</v>
      </c>
      <c r="D68" s="253" t="s">
        <v>1573</v>
      </c>
      <c r="E68" s="249" t="s">
        <v>1415</v>
      </c>
      <c r="F68" s="250" t="s">
        <v>1574</v>
      </c>
    </row>
    <row r="69" spans="1:6">
      <c r="A69" s="249" t="s">
        <v>1575</v>
      </c>
      <c r="B69" s="260" t="s">
        <v>1409</v>
      </c>
      <c r="C69" s="260" t="s">
        <v>1549</v>
      </c>
      <c r="D69" s="253" t="s">
        <v>1427</v>
      </c>
      <c r="E69" s="249" t="s">
        <v>1409</v>
      </c>
      <c r="F69" s="250" t="s">
        <v>1428</v>
      </c>
    </row>
    <row r="70" spans="1:6">
      <c r="A70" s="249" t="s">
        <v>1576</v>
      </c>
      <c r="B70" s="260" t="s">
        <v>1409</v>
      </c>
      <c r="C70" s="260" t="s">
        <v>1549</v>
      </c>
      <c r="D70" s="253" t="s">
        <v>1432</v>
      </c>
      <c r="E70" s="249" t="s">
        <v>1409</v>
      </c>
      <c r="F70" s="250" t="s">
        <v>1433</v>
      </c>
    </row>
    <row r="71" spans="1:6">
      <c r="A71" s="249" t="s">
        <v>1577</v>
      </c>
      <c r="B71" s="260" t="s">
        <v>1409</v>
      </c>
      <c r="C71" s="260" t="s">
        <v>1549</v>
      </c>
      <c r="D71" s="253" t="s">
        <v>1432</v>
      </c>
      <c r="E71" s="249" t="s">
        <v>1409</v>
      </c>
      <c r="F71" s="250" t="s">
        <v>1433</v>
      </c>
    </row>
    <row r="72" spans="1:6">
      <c r="A72" s="249" t="s">
        <v>1578</v>
      </c>
      <c r="B72" s="260" t="s">
        <v>1409</v>
      </c>
      <c r="C72" s="260" t="s">
        <v>1549</v>
      </c>
      <c r="D72" s="253" t="s">
        <v>1579</v>
      </c>
      <c r="E72" s="249" t="s">
        <v>1409</v>
      </c>
      <c r="F72" s="250" t="s">
        <v>1580</v>
      </c>
    </row>
    <row r="73" spans="1:6">
      <c r="A73" s="248" t="s">
        <v>1581</v>
      </c>
      <c r="B73" s="260" t="s">
        <v>1445</v>
      </c>
      <c r="C73" s="260" t="s">
        <v>1549</v>
      </c>
      <c r="D73" s="253" t="s">
        <v>1582</v>
      </c>
      <c r="E73" s="249" t="s">
        <v>1445</v>
      </c>
      <c r="F73" s="250" t="s">
        <v>1466</v>
      </c>
    </row>
    <row r="74" spans="1:6" ht="25.5">
      <c r="A74" s="248" t="s">
        <v>1583</v>
      </c>
      <c r="B74" s="260" t="s">
        <v>1399</v>
      </c>
      <c r="C74" s="260" t="s">
        <v>819</v>
      </c>
      <c r="D74" s="254" t="s">
        <v>1584</v>
      </c>
      <c r="E74" s="249" t="s">
        <v>1399</v>
      </c>
      <c r="F74" s="250" t="s">
        <v>1585</v>
      </c>
    </row>
    <row r="75" spans="1:6">
      <c r="A75" s="248" t="s">
        <v>1586</v>
      </c>
      <c r="B75" s="260" t="s">
        <v>1407</v>
      </c>
      <c r="C75" s="260" t="s">
        <v>819</v>
      </c>
      <c r="D75" s="254" t="s">
        <v>1587</v>
      </c>
      <c r="E75" s="249" t="s">
        <v>1415</v>
      </c>
      <c r="F75" s="250" t="s">
        <v>1588</v>
      </c>
    </row>
    <row r="76" spans="1:6">
      <c r="A76" s="248" t="s">
        <v>1589</v>
      </c>
      <c r="B76" s="260" t="s">
        <v>1407</v>
      </c>
      <c r="C76" s="260" t="s">
        <v>819</v>
      </c>
      <c r="D76" s="254" t="s">
        <v>1587</v>
      </c>
      <c r="E76" s="249" t="s">
        <v>1415</v>
      </c>
      <c r="F76" s="250" t="s">
        <v>1590</v>
      </c>
    </row>
    <row r="77" spans="1:6">
      <c r="A77" s="248" t="s">
        <v>1591</v>
      </c>
      <c r="B77" s="260" t="s">
        <v>1404</v>
      </c>
      <c r="C77" s="260" t="s">
        <v>819</v>
      </c>
      <c r="D77" s="253" t="s">
        <v>1458</v>
      </c>
      <c r="E77" s="249" t="s">
        <v>1409</v>
      </c>
      <c r="F77" s="250" t="s">
        <v>1459</v>
      </c>
    </row>
    <row r="78" spans="1:6">
      <c r="A78" s="248" t="s">
        <v>1592</v>
      </c>
      <c r="B78" s="260" t="s">
        <v>1404</v>
      </c>
      <c r="C78" s="260" t="s">
        <v>819</v>
      </c>
      <c r="D78" s="253" t="s">
        <v>1458</v>
      </c>
      <c r="E78" s="249" t="s">
        <v>1409</v>
      </c>
      <c r="F78" s="250" t="s">
        <v>1459</v>
      </c>
    </row>
    <row r="79" spans="1:6">
      <c r="A79" s="249" t="s">
        <v>1593</v>
      </c>
      <c r="B79" s="260" t="s">
        <v>1404</v>
      </c>
      <c r="C79" s="260" t="s">
        <v>819</v>
      </c>
      <c r="D79" s="253" t="s">
        <v>1490</v>
      </c>
      <c r="E79" s="249" t="s">
        <v>1404</v>
      </c>
      <c r="F79" s="250" t="s">
        <v>1594</v>
      </c>
    </row>
    <row r="80" spans="1:6">
      <c r="A80" s="249" t="s">
        <v>1595</v>
      </c>
      <c r="B80" s="260" t="s">
        <v>1409</v>
      </c>
      <c r="C80" s="260" t="s">
        <v>819</v>
      </c>
      <c r="D80" s="253" t="s">
        <v>1432</v>
      </c>
      <c r="E80" s="249" t="s">
        <v>1409</v>
      </c>
      <c r="F80" s="250" t="s">
        <v>1433</v>
      </c>
    </row>
    <row r="81" spans="1:6">
      <c r="A81" s="249" t="s">
        <v>1596</v>
      </c>
      <c r="B81" s="260" t="s">
        <v>1409</v>
      </c>
      <c r="C81" s="260" t="s">
        <v>819</v>
      </c>
      <c r="D81" s="253" t="s">
        <v>1435</v>
      </c>
      <c r="E81" s="249" t="s">
        <v>1409</v>
      </c>
      <c r="F81" s="250" t="s">
        <v>1436</v>
      </c>
    </row>
    <row r="82" spans="1:6">
      <c r="A82" s="249" t="s">
        <v>1597</v>
      </c>
      <c r="B82" s="260" t="s">
        <v>1409</v>
      </c>
      <c r="C82" s="260" t="s">
        <v>819</v>
      </c>
      <c r="D82" s="253" t="s">
        <v>1435</v>
      </c>
      <c r="E82" s="249" t="s">
        <v>1409</v>
      </c>
      <c r="F82" s="250" t="s">
        <v>1436</v>
      </c>
    </row>
    <row r="83" spans="1:6">
      <c r="A83" s="249" t="s">
        <v>1598</v>
      </c>
      <c r="B83" s="260" t="s">
        <v>1409</v>
      </c>
      <c r="C83" s="260" t="s">
        <v>819</v>
      </c>
      <c r="D83" s="253" t="s">
        <v>1438</v>
      </c>
      <c r="E83" s="249" t="s">
        <v>1409</v>
      </c>
      <c r="F83" s="251" t="s">
        <v>1439</v>
      </c>
    </row>
    <row r="84" spans="1:6">
      <c r="A84" s="249" t="s">
        <v>1599</v>
      </c>
      <c r="B84" s="260" t="s">
        <v>1409</v>
      </c>
      <c r="C84" s="260" t="s">
        <v>819</v>
      </c>
      <c r="D84" s="253" t="s">
        <v>1438</v>
      </c>
      <c r="E84" s="249" t="s">
        <v>1409</v>
      </c>
      <c r="F84" s="251" t="s">
        <v>1439</v>
      </c>
    </row>
    <row r="85" spans="1:6">
      <c r="A85" s="249" t="s">
        <v>1600</v>
      </c>
      <c r="B85" s="260" t="s">
        <v>1409</v>
      </c>
      <c r="C85" s="260" t="s">
        <v>819</v>
      </c>
      <c r="D85" s="253" t="s">
        <v>1438</v>
      </c>
      <c r="E85" s="249" t="s">
        <v>1409</v>
      </c>
      <c r="F85" s="251" t="s">
        <v>1439</v>
      </c>
    </row>
    <row r="86" spans="1:6">
      <c r="A86" s="249" t="s">
        <v>1601</v>
      </c>
      <c r="B86" s="260" t="s">
        <v>1409</v>
      </c>
      <c r="C86" s="260" t="s">
        <v>819</v>
      </c>
      <c r="D86" s="253" t="s">
        <v>1602</v>
      </c>
      <c r="E86" s="249" t="s">
        <v>1409</v>
      </c>
      <c r="F86" s="251" t="s">
        <v>1603</v>
      </c>
    </row>
    <row r="87" spans="1:6">
      <c r="A87" s="249" t="s">
        <v>1604</v>
      </c>
      <c r="B87" s="260" t="s">
        <v>1409</v>
      </c>
      <c r="C87" s="260" t="s">
        <v>819</v>
      </c>
      <c r="D87" s="253" t="s">
        <v>1573</v>
      </c>
      <c r="E87" s="249" t="s">
        <v>1409</v>
      </c>
      <c r="F87" s="251" t="s">
        <v>1605</v>
      </c>
    </row>
    <row r="88" spans="1:6" ht="25.5">
      <c r="A88" s="248" t="s">
        <v>1606</v>
      </c>
      <c r="B88" s="260" t="s">
        <v>1399</v>
      </c>
      <c r="C88" s="260" t="s">
        <v>1607</v>
      </c>
      <c r="D88" s="253" t="s">
        <v>1608</v>
      </c>
      <c r="E88" s="249" t="s">
        <v>1609</v>
      </c>
      <c r="F88" s="250" t="s">
        <v>1610</v>
      </c>
    </row>
    <row r="89" spans="1:6">
      <c r="A89" s="248" t="s">
        <v>1611</v>
      </c>
      <c r="B89" s="260" t="s">
        <v>1407</v>
      </c>
      <c r="C89" s="260" t="s">
        <v>1607</v>
      </c>
      <c r="D89" s="253" t="s">
        <v>1508</v>
      </c>
      <c r="E89" s="249" t="s">
        <v>1409</v>
      </c>
      <c r="F89" s="250" t="s">
        <v>1509</v>
      </c>
    </row>
    <row r="90" spans="1:6">
      <c r="A90" s="248" t="s">
        <v>1612</v>
      </c>
      <c r="B90" s="260" t="s">
        <v>1404</v>
      </c>
      <c r="C90" s="260" t="s">
        <v>1607</v>
      </c>
      <c r="D90" s="253" t="s">
        <v>1613</v>
      </c>
      <c r="E90" s="249" t="s">
        <v>1409</v>
      </c>
      <c r="F90" s="250" t="s">
        <v>1614</v>
      </c>
    </row>
    <row r="91" spans="1:6">
      <c r="A91" s="249" t="s">
        <v>1615</v>
      </c>
      <c r="B91" s="260" t="s">
        <v>1404</v>
      </c>
      <c r="C91" s="260" t="s">
        <v>1607</v>
      </c>
      <c r="D91" s="253" t="s">
        <v>1570</v>
      </c>
      <c r="E91" s="249" t="s">
        <v>1409</v>
      </c>
      <c r="F91" s="250" t="s">
        <v>1616</v>
      </c>
    </row>
    <row r="92" spans="1:6">
      <c r="A92" s="248" t="s">
        <v>1617</v>
      </c>
      <c r="B92" s="260" t="s">
        <v>1404</v>
      </c>
      <c r="C92" s="260" t="s">
        <v>1607</v>
      </c>
      <c r="D92" s="253" t="s">
        <v>1435</v>
      </c>
      <c r="E92" s="249" t="s">
        <v>1404</v>
      </c>
      <c r="F92" s="250" t="s">
        <v>1618</v>
      </c>
    </row>
    <row r="93" spans="1:6">
      <c r="A93" s="249" t="s">
        <v>1619</v>
      </c>
      <c r="B93" s="260" t="s">
        <v>1409</v>
      </c>
      <c r="C93" s="260" t="s">
        <v>1607</v>
      </c>
      <c r="D93" s="253" t="s">
        <v>1570</v>
      </c>
      <c r="E93" s="249" t="s">
        <v>1409</v>
      </c>
      <c r="F93" s="250" t="s">
        <v>1620</v>
      </c>
    </row>
    <row r="94" spans="1:6">
      <c r="A94" s="248" t="s">
        <v>1621</v>
      </c>
      <c r="B94" s="260" t="s">
        <v>1409</v>
      </c>
      <c r="C94" s="260" t="s">
        <v>1607</v>
      </c>
      <c r="D94" s="253" t="s">
        <v>1622</v>
      </c>
      <c r="E94" s="249" t="s">
        <v>1409</v>
      </c>
      <c r="F94" s="250" t="s">
        <v>1623</v>
      </c>
    </row>
    <row r="95" spans="1:6">
      <c r="A95" s="249" t="s">
        <v>1624</v>
      </c>
      <c r="B95" s="260" t="s">
        <v>1409</v>
      </c>
      <c r="C95" s="260" t="s">
        <v>1607</v>
      </c>
      <c r="D95" s="253" t="s">
        <v>1625</v>
      </c>
      <c r="E95" s="249" t="s">
        <v>1409</v>
      </c>
      <c r="F95" s="250" t="s">
        <v>1626</v>
      </c>
    </row>
    <row r="96" spans="1:6">
      <c r="A96" s="249" t="s">
        <v>1627</v>
      </c>
      <c r="B96" s="260" t="s">
        <v>1409</v>
      </c>
      <c r="C96" s="260" t="s">
        <v>1607</v>
      </c>
      <c r="D96" s="253" t="s">
        <v>1471</v>
      </c>
      <c r="E96" s="249" t="s">
        <v>1409</v>
      </c>
      <c r="F96" s="250" t="s">
        <v>1472</v>
      </c>
    </row>
    <row r="97" spans="1:6">
      <c r="A97" s="249" t="s">
        <v>1628</v>
      </c>
      <c r="B97" s="260" t="s">
        <v>1409</v>
      </c>
      <c r="C97" s="260" t="s">
        <v>1607</v>
      </c>
      <c r="D97" s="253" t="s">
        <v>1438</v>
      </c>
      <c r="E97" s="249" t="s">
        <v>1409</v>
      </c>
      <c r="F97" s="251" t="s">
        <v>1439</v>
      </c>
    </row>
    <row r="98" spans="1:6">
      <c r="A98" s="248" t="s">
        <v>1629</v>
      </c>
      <c r="B98" s="260" t="s">
        <v>1404</v>
      </c>
      <c r="C98" s="260" t="s">
        <v>1630</v>
      </c>
      <c r="D98" s="253" t="s">
        <v>1631</v>
      </c>
      <c r="E98" s="249" t="s">
        <v>1409</v>
      </c>
      <c r="F98" s="250" t="s">
        <v>1632</v>
      </c>
    </row>
    <row r="99" spans="1:6">
      <c r="A99" s="248" t="s">
        <v>1633</v>
      </c>
      <c r="B99" s="260" t="s">
        <v>1409</v>
      </c>
      <c r="C99" s="260" t="s">
        <v>1630</v>
      </c>
      <c r="D99" s="253" t="s">
        <v>1427</v>
      </c>
      <c r="E99" s="249" t="s">
        <v>1409</v>
      </c>
      <c r="F99" s="250" t="s">
        <v>1428</v>
      </c>
    </row>
    <row r="100" spans="1:6">
      <c r="A100" s="248" t="s">
        <v>1634</v>
      </c>
      <c r="B100" s="260" t="s">
        <v>1409</v>
      </c>
      <c r="C100" s="260" t="s">
        <v>1630</v>
      </c>
      <c r="D100" s="253" t="s">
        <v>1635</v>
      </c>
      <c r="E100" s="249" t="s">
        <v>1409</v>
      </c>
      <c r="F100" s="250" t="s">
        <v>1636</v>
      </c>
    </row>
    <row r="101" spans="1:6">
      <c r="A101" s="248" t="s">
        <v>1637</v>
      </c>
      <c r="B101" s="260" t="s">
        <v>1409</v>
      </c>
      <c r="C101" s="260" t="s">
        <v>1630</v>
      </c>
      <c r="D101" s="253" t="s">
        <v>1635</v>
      </c>
      <c r="E101" s="249" t="s">
        <v>1409</v>
      </c>
      <c r="F101" s="250" t="s">
        <v>1636</v>
      </c>
    </row>
    <row r="102" spans="1:6">
      <c r="A102" s="248" t="s">
        <v>1638</v>
      </c>
      <c r="B102" s="260" t="s">
        <v>1445</v>
      </c>
      <c r="C102" s="260" t="s">
        <v>1630</v>
      </c>
      <c r="D102" s="253" t="s">
        <v>1639</v>
      </c>
      <c r="E102" s="249" t="s">
        <v>1445</v>
      </c>
      <c r="F102" s="250" t="s">
        <v>1640</v>
      </c>
    </row>
    <row r="103" spans="1:6">
      <c r="A103" s="248" t="s">
        <v>1641</v>
      </c>
      <c r="B103" s="260" t="s">
        <v>1445</v>
      </c>
      <c r="C103" s="260" t="s">
        <v>1630</v>
      </c>
      <c r="D103" s="253" t="s">
        <v>1642</v>
      </c>
      <c r="E103" s="249" t="s">
        <v>1445</v>
      </c>
      <c r="F103" s="250" t="s">
        <v>1525</v>
      </c>
    </row>
    <row r="104" spans="1:6">
      <c r="A104" s="248" t="s">
        <v>1643</v>
      </c>
      <c r="B104" s="260" t="s">
        <v>1445</v>
      </c>
      <c r="C104" s="260" t="s">
        <v>1630</v>
      </c>
      <c r="D104" s="253" t="s">
        <v>1644</v>
      </c>
      <c r="E104" s="249" t="s">
        <v>1445</v>
      </c>
      <c r="F104" s="250" t="s">
        <v>1645</v>
      </c>
    </row>
    <row r="105" spans="1:6">
      <c r="A105" s="248" t="s">
        <v>1646</v>
      </c>
      <c r="B105" s="260" t="s">
        <v>1445</v>
      </c>
      <c r="C105" s="260" t="s">
        <v>1630</v>
      </c>
      <c r="D105" s="253" t="s">
        <v>1579</v>
      </c>
      <c r="E105" s="249" t="s">
        <v>1445</v>
      </c>
      <c r="F105" s="250" t="s">
        <v>1580</v>
      </c>
    </row>
    <row r="106" spans="1:6">
      <c r="A106" s="244"/>
      <c r="B106" s="244"/>
      <c r="C106" s="244"/>
      <c r="D106" s="244"/>
      <c r="E106" s="244"/>
      <c r="F106" s="244"/>
    </row>
    <row r="107" spans="1:6" ht="25.5">
      <c r="A107" s="249" t="s">
        <v>1647</v>
      </c>
      <c r="B107" s="260" t="s">
        <v>1399</v>
      </c>
      <c r="C107" s="260" t="s">
        <v>1648</v>
      </c>
      <c r="D107" s="259" t="s">
        <v>1649</v>
      </c>
      <c r="E107" s="250" t="s">
        <v>1399</v>
      </c>
      <c r="F107" s="250" t="s">
        <v>1650</v>
      </c>
    </row>
    <row r="108" spans="1:6">
      <c r="A108" s="248" t="s">
        <v>1651</v>
      </c>
      <c r="B108" s="260" t="s">
        <v>1445</v>
      </c>
      <c r="C108" s="260" t="s">
        <v>1648</v>
      </c>
      <c r="D108" s="259" t="s">
        <v>1652</v>
      </c>
      <c r="E108" s="250" t="s">
        <v>1445</v>
      </c>
      <c r="F108" s="250" t="s">
        <v>1653</v>
      </c>
    </row>
    <row r="109" spans="1:6">
      <c r="A109" s="248" t="s">
        <v>1654</v>
      </c>
      <c r="B109" s="260" t="s">
        <v>1445</v>
      </c>
      <c r="C109" s="260" t="s">
        <v>1648</v>
      </c>
      <c r="D109" s="259" t="s">
        <v>1487</v>
      </c>
      <c r="E109" s="250" t="s">
        <v>1445</v>
      </c>
      <c r="F109" s="250" t="s">
        <v>1488</v>
      </c>
    </row>
    <row r="110" spans="1:6">
      <c r="A110" s="248" t="s">
        <v>1655</v>
      </c>
      <c r="B110" s="260" t="s">
        <v>1445</v>
      </c>
      <c r="C110" s="260" t="s">
        <v>1648</v>
      </c>
      <c r="D110" s="259" t="s">
        <v>1656</v>
      </c>
      <c r="E110" s="250" t="s">
        <v>1445</v>
      </c>
      <c r="F110" s="250" t="s">
        <v>1657</v>
      </c>
    </row>
    <row r="111" spans="1:6">
      <c r="A111" s="249" t="s">
        <v>1658</v>
      </c>
      <c r="B111" s="260" t="s">
        <v>1445</v>
      </c>
      <c r="C111" s="260" t="s">
        <v>1648</v>
      </c>
      <c r="D111" s="259" t="s">
        <v>1659</v>
      </c>
      <c r="E111" s="250" t="s">
        <v>1445</v>
      </c>
      <c r="F111" s="250" t="s">
        <v>1660</v>
      </c>
    </row>
    <row r="112" spans="1:6" ht="25.5">
      <c r="A112" s="248" t="s">
        <v>1661</v>
      </c>
      <c r="B112" s="260" t="s">
        <v>1399</v>
      </c>
      <c r="C112" s="260" t="s">
        <v>1662</v>
      </c>
      <c r="D112" s="259" t="s">
        <v>1663</v>
      </c>
      <c r="E112" s="250" t="s">
        <v>1399</v>
      </c>
      <c r="F112" s="250" t="s">
        <v>1664</v>
      </c>
    </row>
    <row r="113" spans="1:6" ht="25.5">
      <c r="A113" s="248" t="s">
        <v>1665</v>
      </c>
      <c r="B113" s="260" t="s">
        <v>1441</v>
      </c>
      <c r="C113" s="260" t="s">
        <v>1662</v>
      </c>
      <c r="D113" s="259" t="s">
        <v>1666</v>
      </c>
      <c r="E113" s="250" t="s">
        <v>1445</v>
      </c>
      <c r="F113" s="250" t="s">
        <v>1667</v>
      </c>
    </row>
    <row r="114" spans="1:6">
      <c r="A114" s="248" t="s">
        <v>1668</v>
      </c>
      <c r="B114" s="260" t="s">
        <v>1445</v>
      </c>
      <c r="C114" s="260" t="s">
        <v>1662</v>
      </c>
      <c r="D114" s="259" t="s">
        <v>1435</v>
      </c>
      <c r="E114" s="250" t="s">
        <v>1445</v>
      </c>
      <c r="F114" s="250" t="s">
        <v>1436</v>
      </c>
    </row>
    <row r="115" spans="1:6">
      <c r="A115" s="248" t="s">
        <v>1669</v>
      </c>
      <c r="B115" s="260" t="s">
        <v>1445</v>
      </c>
      <c r="C115" s="260" t="s">
        <v>1662</v>
      </c>
      <c r="D115" s="259" t="s">
        <v>1541</v>
      </c>
      <c r="E115" s="250" t="s">
        <v>1445</v>
      </c>
      <c r="F115" s="250" t="s">
        <v>1670</v>
      </c>
    </row>
    <row r="116" spans="1:6" ht="25.5">
      <c r="A116" s="249" t="s">
        <v>1671</v>
      </c>
      <c r="B116" s="260" t="s">
        <v>1399</v>
      </c>
      <c r="C116" s="260" t="s">
        <v>1672</v>
      </c>
      <c r="D116" s="259" t="s">
        <v>1673</v>
      </c>
      <c r="E116" s="250" t="s">
        <v>1399</v>
      </c>
      <c r="F116" s="250" t="s">
        <v>1674</v>
      </c>
    </row>
    <row r="117" spans="1:6">
      <c r="A117" s="249" t="s">
        <v>1675</v>
      </c>
      <c r="B117" s="260" t="s">
        <v>1445</v>
      </c>
      <c r="C117" s="260" t="s">
        <v>1672</v>
      </c>
      <c r="D117" s="259" t="s">
        <v>1676</v>
      </c>
      <c r="E117" s="250" t="s">
        <v>1445</v>
      </c>
      <c r="F117" s="250" t="s">
        <v>1677</v>
      </c>
    </row>
    <row r="118" spans="1:6">
      <c r="A118" s="248" t="s">
        <v>1678</v>
      </c>
      <c r="B118" s="260" t="s">
        <v>1445</v>
      </c>
      <c r="C118" s="260" t="s">
        <v>1672</v>
      </c>
      <c r="D118" s="259" t="s">
        <v>1679</v>
      </c>
      <c r="E118" s="250" t="s">
        <v>1445</v>
      </c>
      <c r="F118" s="250" t="s">
        <v>1680</v>
      </c>
    </row>
    <row r="119" spans="1:6" ht="25.5">
      <c r="A119" s="248" t="s">
        <v>1681</v>
      </c>
      <c r="B119" s="260" t="s">
        <v>1399</v>
      </c>
      <c r="C119" s="260" t="s">
        <v>1682</v>
      </c>
      <c r="D119" s="259" t="s">
        <v>1683</v>
      </c>
      <c r="E119" s="250" t="s">
        <v>1399</v>
      </c>
      <c r="F119" s="250" t="s">
        <v>1684</v>
      </c>
    </row>
    <row r="120" spans="1:6" ht="25.5">
      <c r="A120" s="248" t="s">
        <v>1685</v>
      </c>
      <c r="B120" s="260" t="s">
        <v>1441</v>
      </c>
      <c r="C120" s="260" t="s">
        <v>1682</v>
      </c>
      <c r="D120" s="259" t="s">
        <v>1686</v>
      </c>
      <c r="E120" s="250" t="s">
        <v>1445</v>
      </c>
      <c r="F120" s="250" t="s">
        <v>1687</v>
      </c>
    </row>
    <row r="121" spans="1:6">
      <c r="A121" s="248" t="s">
        <v>1688</v>
      </c>
      <c r="B121" s="260" t="s">
        <v>1445</v>
      </c>
      <c r="C121" s="260" t="s">
        <v>1682</v>
      </c>
      <c r="D121" s="259" t="s">
        <v>1689</v>
      </c>
      <c r="E121" s="250" t="s">
        <v>1445</v>
      </c>
      <c r="F121" s="250" t="s">
        <v>1690</v>
      </c>
    </row>
    <row r="122" spans="1:6">
      <c r="A122" s="249" t="s">
        <v>1691</v>
      </c>
      <c r="B122" s="260" t="s">
        <v>1445</v>
      </c>
      <c r="C122" s="260" t="s">
        <v>1682</v>
      </c>
      <c r="D122" s="259" t="s">
        <v>1692</v>
      </c>
      <c r="E122" s="250" t="s">
        <v>1445</v>
      </c>
      <c r="F122" s="250" t="s">
        <v>1693</v>
      </c>
    </row>
    <row r="123" spans="1:6" ht="25.5">
      <c r="A123" s="248" t="s">
        <v>1694</v>
      </c>
      <c r="B123" s="260" t="s">
        <v>1399</v>
      </c>
      <c r="C123" s="260" t="s">
        <v>1695</v>
      </c>
      <c r="D123" s="259" t="s">
        <v>1696</v>
      </c>
      <c r="E123" s="250" t="s">
        <v>1399</v>
      </c>
      <c r="F123" s="250" t="s">
        <v>1697</v>
      </c>
    </row>
    <row r="124" spans="1:6" ht="25.5">
      <c r="A124" s="248" t="s">
        <v>1698</v>
      </c>
      <c r="B124" s="260" t="s">
        <v>1441</v>
      </c>
      <c r="C124" s="260" t="s">
        <v>1695</v>
      </c>
      <c r="D124" s="259" t="s">
        <v>1699</v>
      </c>
      <c r="E124" s="250" t="s">
        <v>1441</v>
      </c>
      <c r="F124" s="250" t="s">
        <v>1700</v>
      </c>
    </row>
    <row r="125" spans="1:6" ht="25.5">
      <c r="A125" s="248" t="s">
        <v>1701</v>
      </c>
      <c r="B125" s="260" t="s">
        <v>1441</v>
      </c>
      <c r="C125" s="260" t="s">
        <v>1695</v>
      </c>
      <c r="D125" s="259" t="s">
        <v>1702</v>
      </c>
      <c r="E125" s="250" t="s">
        <v>1441</v>
      </c>
      <c r="F125" s="250" t="s">
        <v>1703</v>
      </c>
    </row>
    <row r="126" spans="1:6" ht="25.5">
      <c r="A126" s="256" t="s">
        <v>1704</v>
      </c>
      <c r="B126" s="262" t="s">
        <v>1399</v>
      </c>
      <c r="C126" s="260" t="s">
        <v>1705</v>
      </c>
      <c r="D126" s="259" t="s">
        <v>1706</v>
      </c>
      <c r="E126" s="257" t="s">
        <v>1399</v>
      </c>
      <c r="F126" s="257" t="s">
        <v>1707</v>
      </c>
    </row>
    <row r="127" spans="1:6">
      <c r="A127" s="256" t="s">
        <v>1708</v>
      </c>
      <c r="B127" s="262" t="s">
        <v>1445</v>
      </c>
      <c r="C127" s="260" t="s">
        <v>1705</v>
      </c>
      <c r="D127" s="259" t="s">
        <v>1709</v>
      </c>
      <c r="E127" s="257" t="s">
        <v>1445</v>
      </c>
      <c r="F127" s="257" t="s">
        <v>1710</v>
      </c>
    </row>
    <row r="128" spans="1:6">
      <c r="A128" s="248" t="s">
        <v>1711</v>
      </c>
      <c r="B128" s="260" t="s">
        <v>1445</v>
      </c>
      <c r="C128" s="260" t="s">
        <v>1705</v>
      </c>
      <c r="D128" s="259" t="s">
        <v>1712</v>
      </c>
      <c r="E128" s="250" t="s">
        <v>1445</v>
      </c>
      <c r="F128" s="250" t="s">
        <v>1713</v>
      </c>
    </row>
    <row r="129" spans="1:6" ht="38.25">
      <c r="A129" s="258" t="s">
        <v>1714</v>
      </c>
      <c r="B129" s="260" t="s">
        <v>1609</v>
      </c>
      <c r="C129" s="260" t="s">
        <v>1715</v>
      </c>
      <c r="D129" s="259" t="s">
        <v>1435</v>
      </c>
      <c r="E129" s="250" t="s">
        <v>1415</v>
      </c>
      <c r="F129" s="250" t="s">
        <v>1716</v>
      </c>
    </row>
    <row r="130" spans="1:6" ht="25.5">
      <c r="A130" s="258" t="s">
        <v>1717</v>
      </c>
      <c r="B130" s="260" t="s">
        <v>1441</v>
      </c>
      <c r="C130" s="260" t="s">
        <v>1715</v>
      </c>
      <c r="D130" s="259" t="s">
        <v>1573</v>
      </c>
      <c r="E130" s="250" t="s">
        <v>1441</v>
      </c>
      <c r="F130" s="250" t="s">
        <v>1436</v>
      </c>
    </row>
    <row r="131" spans="1:6">
      <c r="A131" s="258" t="s">
        <v>1718</v>
      </c>
      <c r="B131" s="260" t="s">
        <v>1445</v>
      </c>
      <c r="C131" s="260" t="s">
        <v>1715</v>
      </c>
      <c r="D131" s="259" t="s">
        <v>1719</v>
      </c>
      <c r="E131" s="250" t="s">
        <v>1445</v>
      </c>
      <c r="F131" s="250" t="s">
        <v>1720</v>
      </c>
    </row>
    <row r="132" spans="1:6">
      <c r="A132" s="248" t="s">
        <v>1721</v>
      </c>
      <c r="B132" s="260" t="s">
        <v>1445</v>
      </c>
      <c r="C132" s="260" t="s">
        <v>1715</v>
      </c>
      <c r="D132" s="259" t="s">
        <v>1722</v>
      </c>
      <c r="E132" s="250" t="s">
        <v>1445</v>
      </c>
      <c r="F132" s="250" t="s">
        <v>1723</v>
      </c>
    </row>
    <row r="133" spans="1:6">
      <c r="A133" s="248" t="s">
        <v>1724</v>
      </c>
      <c r="B133" s="260" t="s">
        <v>1445</v>
      </c>
      <c r="C133" s="260" t="s">
        <v>1715</v>
      </c>
      <c r="D133" s="259" t="s">
        <v>1725</v>
      </c>
      <c r="E133" s="250" t="s">
        <v>1445</v>
      </c>
      <c r="F133" s="250" t="s">
        <v>1726</v>
      </c>
    </row>
    <row r="134" spans="1:6" ht="25.5">
      <c r="A134" s="248" t="s">
        <v>1727</v>
      </c>
      <c r="B134" s="260" t="s">
        <v>1399</v>
      </c>
      <c r="C134" s="260" t="s">
        <v>1728</v>
      </c>
      <c r="D134" s="259" t="s">
        <v>1729</v>
      </c>
      <c r="E134" s="250" t="s">
        <v>1445</v>
      </c>
      <c r="F134" s="250" t="s">
        <v>1730</v>
      </c>
    </row>
    <row r="135" spans="1:6">
      <c r="A135" s="248" t="s">
        <v>1731</v>
      </c>
      <c r="B135" s="260" t="s">
        <v>1445</v>
      </c>
      <c r="C135" s="260" t="s">
        <v>1728</v>
      </c>
      <c r="D135" s="259" t="s">
        <v>1732</v>
      </c>
      <c r="E135" s="250" t="s">
        <v>1445</v>
      </c>
      <c r="F135" s="250" t="s">
        <v>1733</v>
      </c>
    </row>
    <row r="136" spans="1:6">
      <c r="A136" s="248" t="s">
        <v>1734</v>
      </c>
      <c r="B136" s="260" t="s">
        <v>1445</v>
      </c>
      <c r="C136" s="260" t="s">
        <v>1728</v>
      </c>
      <c r="D136" s="259" t="s">
        <v>1735</v>
      </c>
      <c r="E136" s="250" t="s">
        <v>1445</v>
      </c>
      <c r="F136" s="250" t="s">
        <v>1736</v>
      </c>
    </row>
    <row r="137" spans="1:6">
      <c r="A137" s="248" t="s">
        <v>1737</v>
      </c>
      <c r="B137" s="260" t="s">
        <v>1445</v>
      </c>
      <c r="C137" s="260" t="s">
        <v>1728</v>
      </c>
      <c r="D137" s="259" t="s">
        <v>1683</v>
      </c>
      <c r="E137" s="250" t="s">
        <v>1445</v>
      </c>
      <c r="F137" s="250" t="s">
        <v>1738</v>
      </c>
    </row>
    <row r="138" spans="1:6">
      <c r="A138" s="248" t="s">
        <v>1739</v>
      </c>
      <c r="B138" s="260" t="s">
        <v>1740</v>
      </c>
      <c r="C138" s="260" t="s">
        <v>1741</v>
      </c>
      <c r="D138" s="259" t="s">
        <v>1742</v>
      </c>
      <c r="E138" s="250" t="s">
        <v>1445</v>
      </c>
      <c r="F138" s="250" t="s">
        <v>1743</v>
      </c>
    </row>
    <row r="139" spans="1:6">
      <c r="A139" s="248" t="s">
        <v>1744</v>
      </c>
      <c r="B139" s="260" t="s">
        <v>1445</v>
      </c>
      <c r="C139" s="260" t="s">
        <v>1741</v>
      </c>
      <c r="D139" s="259" t="s">
        <v>1745</v>
      </c>
      <c r="E139" s="250" t="s">
        <v>1445</v>
      </c>
      <c r="F139" s="250" t="s">
        <v>1746</v>
      </c>
    </row>
  </sheetData>
  <mergeCells count="7">
    <mergeCell ref="A1:F1"/>
    <mergeCell ref="A2:A3"/>
    <mergeCell ref="B2:B3"/>
    <mergeCell ref="C2:C3"/>
    <mergeCell ref="D2:D3"/>
    <mergeCell ref="E2:E3"/>
    <mergeCell ref="F2:F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D3" sqref="D3"/>
    </sheetView>
  </sheetViews>
  <sheetFormatPr defaultRowHeight="15"/>
  <cols>
    <col min="1" max="1" width="14" customWidth="1"/>
    <col min="2" max="2" width="27.7109375" customWidth="1"/>
    <col min="3" max="3" width="44.140625" customWidth="1"/>
    <col min="4" max="4" width="36.140625" customWidth="1"/>
  </cols>
  <sheetData>
    <row r="1" spans="1:4" ht="27" customHeight="1">
      <c r="A1" s="661" t="s">
        <v>131</v>
      </c>
      <c r="B1" s="662"/>
      <c r="C1" s="662"/>
      <c r="D1" s="663"/>
    </row>
    <row r="2" spans="1:4" ht="48" thickBot="1">
      <c r="A2" s="34" t="s">
        <v>2</v>
      </c>
      <c r="B2" s="20" t="s">
        <v>45</v>
      </c>
      <c r="C2" s="49" t="s">
        <v>132</v>
      </c>
      <c r="D2" s="99" t="s">
        <v>133</v>
      </c>
    </row>
    <row r="3" spans="1:4" ht="15.75" thickBot="1">
      <c r="A3" s="33">
        <v>2018</v>
      </c>
      <c r="B3" s="15">
        <v>135</v>
      </c>
      <c r="C3" s="12">
        <v>90</v>
      </c>
      <c r="D3" s="12"/>
    </row>
    <row r="4" spans="1:4">
      <c r="A4" s="5"/>
      <c r="B4" s="5"/>
      <c r="C4" s="5"/>
      <c r="D4" s="5"/>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5" sqref="D5"/>
    </sheetView>
  </sheetViews>
  <sheetFormatPr defaultRowHeight="15"/>
  <cols>
    <col min="1" max="1" width="17.5703125" customWidth="1"/>
    <col min="2" max="2" width="67.85546875" customWidth="1"/>
    <col min="3" max="3" width="29.85546875" customWidth="1"/>
    <col min="4" max="4" width="28.85546875" customWidth="1"/>
  </cols>
  <sheetData>
    <row r="1" spans="1:4" ht="29.25" customHeight="1" thickBot="1">
      <c r="A1" s="519" t="s">
        <v>42</v>
      </c>
      <c r="B1" s="520"/>
      <c r="C1" s="520"/>
      <c r="D1" s="521"/>
    </row>
    <row r="2" spans="1:4" ht="30.75" customHeight="1">
      <c r="A2" s="522" t="s">
        <v>2</v>
      </c>
      <c r="B2" s="528" t="s">
        <v>43</v>
      </c>
      <c r="C2" s="524" t="s">
        <v>44</v>
      </c>
      <c r="D2" s="526" t="s">
        <v>45</v>
      </c>
    </row>
    <row r="3" spans="1:4" ht="16.5" customHeight="1" thickBot="1">
      <c r="A3" s="523"/>
      <c r="B3" s="529"/>
      <c r="C3" s="525"/>
      <c r="D3" s="527"/>
    </row>
    <row r="4" spans="1:4" ht="16.5" thickBot="1">
      <c r="A4" s="12">
        <v>2018</v>
      </c>
      <c r="B4" s="12">
        <v>3</v>
      </c>
      <c r="C4" s="16">
        <v>1</v>
      </c>
      <c r="D4" s="16">
        <v>4</v>
      </c>
    </row>
    <row r="5" spans="1:4">
      <c r="A5" s="8">
        <v>2014</v>
      </c>
      <c r="B5" s="8">
        <v>2</v>
      </c>
      <c r="C5" s="8">
        <v>0</v>
      </c>
      <c r="D5" s="1">
        <v>2</v>
      </c>
    </row>
    <row r="6" spans="1:4">
      <c r="A6" s="8"/>
      <c r="B6" s="8"/>
      <c r="C6" s="8"/>
      <c r="D6" s="1"/>
    </row>
    <row r="7" spans="1:4">
      <c r="A7" s="8"/>
      <c r="B7" s="8"/>
      <c r="C7" s="8"/>
      <c r="D7" s="1"/>
    </row>
    <row r="8" spans="1:4">
      <c r="A8" s="8"/>
      <c r="B8" s="8"/>
      <c r="C8" s="8"/>
      <c r="D8" s="1"/>
    </row>
    <row r="9" spans="1:4">
      <c r="A9" s="8"/>
      <c r="B9" s="8"/>
      <c r="C9" s="8"/>
      <c r="D9" s="1"/>
    </row>
    <row r="10" spans="1:4">
      <c r="A10" s="8"/>
      <c r="B10" s="8"/>
      <c r="C10" s="8"/>
      <c r="D10" s="1"/>
    </row>
    <row r="11" spans="1:4">
      <c r="A11" s="8"/>
      <c r="B11" s="8"/>
      <c r="C11" s="8"/>
      <c r="D11" s="1"/>
    </row>
    <row r="12" spans="1:4">
      <c r="A12" s="8"/>
      <c r="B12" s="8"/>
      <c r="C12" s="8"/>
      <c r="D12" s="1"/>
    </row>
    <row r="13" spans="1:4">
      <c r="A13" s="8"/>
      <c r="B13" s="8"/>
      <c r="C13" s="8"/>
      <c r="D13" s="1"/>
    </row>
    <row r="15" spans="1:4">
      <c r="A15" t="s">
        <v>435</v>
      </c>
    </row>
  </sheetData>
  <mergeCells count="5">
    <mergeCell ref="A1:D1"/>
    <mergeCell ref="A2:A3"/>
    <mergeCell ref="C2:C3"/>
    <mergeCell ref="D2:D3"/>
    <mergeCell ref="B2:B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opLeftCell="A4" workbookViewId="0">
      <selection activeCell="C12" sqref="C12"/>
    </sheetView>
  </sheetViews>
  <sheetFormatPr defaultRowHeight="15"/>
  <cols>
    <col min="2" max="2" width="26.28515625" customWidth="1"/>
    <col min="3" max="3" width="22" customWidth="1"/>
    <col min="4" max="4" width="17" customWidth="1"/>
    <col min="5" max="5" width="23.5703125" customWidth="1"/>
    <col min="6" max="6" width="52.42578125" customWidth="1"/>
    <col min="12" max="12" width="16.7109375" customWidth="1"/>
  </cols>
  <sheetData>
    <row r="1" spans="1:12" ht="60.75" customHeight="1" thickBot="1">
      <c r="A1" s="664" t="s">
        <v>134</v>
      </c>
      <c r="B1" s="664"/>
      <c r="C1" s="664"/>
      <c r="D1" s="664"/>
      <c r="E1" s="664"/>
      <c r="F1" s="664"/>
      <c r="G1" s="10"/>
      <c r="H1" s="10"/>
      <c r="I1" s="10"/>
      <c r="J1" s="10"/>
      <c r="K1" s="10"/>
      <c r="L1" s="10"/>
    </row>
    <row r="2" spans="1:12" ht="32.25" thickBot="1">
      <c r="A2" s="52" t="s">
        <v>2</v>
      </c>
      <c r="B2" s="53" t="s">
        <v>135</v>
      </c>
      <c r="C2" s="54" t="s">
        <v>136</v>
      </c>
      <c r="D2" s="78" t="s">
        <v>137</v>
      </c>
      <c r="E2" s="78" t="s">
        <v>138</v>
      </c>
      <c r="F2" s="80" t="s">
        <v>139</v>
      </c>
    </row>
    <row r="3" spans="1:12" ht="30">
      <c r="A3" s="311">
        <v>2018</v>
      </c>
      <c r="B3" s="312" t="s">
        <v>1790</v>
      </c>
      <c r="C3" s="308" t="s">
        <v>1364</v>
      </c>
      <c r="D3" s="309"/>
      <c r="E3" s="309"/>
      <c r="F3" s="406" t="s">
        <v>3994</v>
      </c>
    </row>
    <row r="4" spans="1:12" ht="30">
      <c r="A4" s="311">
        <v>2018</v>
      </c>
      <c r="B4" s="312" t="s">
        <v>3992</v>
      </c>
      <c r="C4" s="308" t="s">
        <v>1364</v>
      </c>
      <c r="D4" s="309"/>
      <c r="E4" s="309"/>
      <c r="F4" s="406" t="s">
        <v>3995</v>
      </c>
    </row>
    <row r="5" spans="1:12" ht="30">
      <c r="A5" s="311">
        <v>2018</v>
      </c>
      <c r="B5" s="312" t="s">
        <v>3993</v>
      </c>
      <c r="C5" s="308" t="s">
        <v>1364</v>
      </c>
      <c r="D5" s="309"/>
      <c r="E5" s="309"/>
      <c r="F5" s="406" t="s">
        <v>3996</v>
      </c>
    </row>
    <row r="6" spans="1:12" s="392" customFormat="1" ht="33">
      <c r="A6" s="311">
        <v>2018</v>
      </c>
      <c r="B6" s="312" t="s">
        <v>3993</v>
      </c>
      <c r="C6" s="308"/>
      <c r="D6" s="309"/>
      <c r="E6" s="308" t="s">
        <v>1364</v>
      </c>
      <c r="F6" s="411" t="s">
        <v>4001</v>
      </c>
    </row>
    <row r="7" spans="1:12" s="392" customFormat="1" ht="33">
      <c r="A7" s="311">
        <v>2018</v>
      </c>
      <c r="B7" s="312" t="s">
        <v>3993</v>
      </c>
      <c r="C7" s="308"/>
      <c r="D7" s="309"/>
      <c r="E7" s="308" t="s">
        <v>1364</v>
      </c>
      <c r="F7" s="411" t="s">
        <v>4002</v>
      </c>
    </row>
    <row r="8" spans="1:12" s="392" customFormat="1" ht="50.25">
      <c r="A8" s="311">
        <v>2018</v>
      </c>
      <c r="B8" s="312" t="s">
        <v>3993</v>
      </c>
      <c r="C8" s="308"/>
      <c r="D8" s="308" t="s">
        <v>1364</v>
      </c>
      <c r="E8" s="309"/>
      <c r="F8" s="412" t="s">
        <v>4003</v>
      </c>
    </row>
    <row r="9" spans="1:12" ht="19.5">
      <c r="A9" s="306">
        <v>2017</v>
      </c>
      <c r="B9" s="307" t="s">
        <v>2011</v>
      </c>
      <c r="C9" s="308" t="s">
        <v>1364</v>
      </c>
      <c r="D9" s="309"/>
      <c r="E9" s="309"/>
      <c r="F9" s="307" t="s">
        <v>2029</v>
      </c>
    </row>
    <row r="10" spans="1:12" s="392" customFormat="1" ht="19.5">
      <c r="A10" s="306">
        <v>2017</v>
      </c>
      <c r="B10" s="307" t="s">
        <v>1575</v>
      </c>
      <c r="C10" s="308" t="s">
        <v>1364</v>
      </c>
      <c r="D10" s="309"/>
      <c r="E10" s="309"/>
      <c r="F10" s="307" t="s">
        <v>2029</v>
      </c>
    </row>
    <row r="11" spans="1:12" ht="19.5">
      <c r="A11" s="306">
        <v>2017</v>
      </c>
      <c r="B11" s="307" t="s">
        <v>2012</v>
      </c>
      <c r="C11" s="308" t="s">
        <v>1364</v>
      </c>
      <c r="D11" s="309"/>
      <c r="E11" s="310"/>
      <c r="F11" s="307" t="s">
        <v>2029</v>
      </c>
    </row>
    <row r="12" spans="1:12" s="392" customFormat="1" ht="19.5">
      <c r="A12" s="306">
        <v>2017</v>
      </c>
      <c r="B12" s="307" t="s">
        <v>1429</v>
      </c>
      <c r="C12" s="308" t="s">
        <v>1364</v>
      </c>
      <c r="D12" s="309"/>
      <c r="E12" s="310"/>
      <c r="F12" s="307" t="s">
        <v>2029</v>
      </c>
    </row>
    <row r="13" spans="1:12" ht="19.5">
      <c r="A13" s="296">
        <v>2017</v>
      </c>
      <c r="B13" s="295" t="s">
        <v>2013</v>
      </c>
      <c r="C13" s="294"/>
      <c r="D13" s="291" t="s">
        <v>1364</v>
      </c>
      <c r="E13" s="297"/>
      <c r="F13" s="295" t="s">
        <v>2014</v>
      </c>
    </row>
    <row r="14" spans="1:12" ht="19.5">
      <c r="A14" s="290">
        <v>2016</v>
      </c>
      <c r="B14" s="289" t="s">
        <v>2007</v>
      </c>
      <c r="C14" s="290"/>
      <c r="D14" s="291" t="s">
        <v>1364</v>
      </c>
      <c r="E14" s="290"/>
      <c r="F14" s="292" t="s">
        <v>2008</v>
      </c>
    </row>
    <row r="15" spans="1:12" ht="19.5">
      <c r="A15" s="290">
        <v>2016</v>
      </c>
      <c r="B15" s="293" t="s">
        <v>2009</v>
      </c>
      <c r="C15" s="294"/>
      <c r="D15" s="291" t="s">
        <v>1364</v>
      </c>
      <c r="E15" s="294"/>
      <c r="F15" s="295" t="s">
        <v>2010</v>
      </c>
    </row>
    <row r="16" spans="1:12" ht="19.5">
      <c r="A16" s="311">
        <v>2016</v>
      </c>
      <c r="B16" s="312" t="s">
        <v>2026</v>
      </c>
      <c r="C16" s="308" t="s">
        <v>1364</v>
      </c>
      <c r="D16" s="309"/>
      <c r="E16" s="309"/>
      <c r="F16" s="312" t="s">
        <v>2030</v>
      </c>
    </row>
    <row r="17" spans="1:6" ht="30">
      <c r="A17" s="311">
        <v>2014</v>
      </c>
      <c r="B17" s="312" t="s">
        <v>802</v>
      </c>
      <c r="C17" s="308"/>
      <c r="D17" s="309"/>
      <c r="E17" s="308" t="s">
        <v>1364</v>
      </c>
      <c r="F17" s="406" t="s">
        <v>3991</v>
      </c>
    </row>
    <row r="18" spans="1:6" ht="19.5">
      <c r="A18" s="407"/>
      <c r="B18" s="408"/>
      <c r="C18" s="409"/>
      <c r="D18" s="410"/>
      <c r="E18" s="410"/>
      <c r="F18" s="408"/>
    </row>
    <row r="19" spans="1:6" ht="19.5">
      <c r="A19" s="407"/>
      <c r="B19" s="408"/>
      <c r="C19" s="409"/>
      <c r="D19" s="410"/>
      <c r="E19" s="410"/>
      <c r="F19" s="408"/>
    </row>
  </sheetData>
  <mergeCells count="1">
    <mergeCell ref="A1:F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H4" sqref="H4:H5"/>
    </sheetView>
  </sheetViews>
  <sheetFormatPr defaultRowHeight="15"/>
  <cols>
    <col min="2" max="2" width="16.7109375" customWidth="1"/>
    <col min="3" max="3" width="15.7109375" customWidth="1"/>
    <col min="4" max="4" width="18.85546875" customWidth="1"/>
    <col min="5" max="5" width="19" customWidth="1"/>
    <col min="6" max="6" width="10.7109375" customWidth="1"/>
    <col min="7" max="7" width="16.85546875" customWidth="1"/>
    <col min="8" max="8" width="10.5703125" customWidth="1"/>
  </cols>
  <sheetData>
    <row r="1" spans="1:8" ht="18.75">
      <c r="A1" s="56" t="s">
        <v>140</v>
      </c>
      <c r="B1" s="1"/>
      <c r="C1" s="1"/>
      <c r="D1" s="1"/>
      <c r="E1" s="1"/>
      <c r="F1" s="1"/>
      <c r="G1" s="1"/>
      <c r="H1" s="1"/>
    </row>
    <row r="2" spans="1:8" ht="15.75">
      <c r="A2" s="57" t="s">
        <v>141</v>
      </c>
      <c r="B2" s="1"/>
      <c r="C2" s="1"/>
      <c r="D2" s="1"/>
      <c r="E2" s="1"/>
      <c r="F2" s="1"/>
      <c r="G2" s="1"/>
      <c r="H2" s="1"/>
    </row>
    <row r="3" spans="1:8" ht="31.5" customHeight="1">
      <c r="A3" s="665" t="s">
        <v>142</v>
      </c>
      <c r="B3" s="665"/>
      <c r="C3" s="665" t="s">
        <v>143</v>
      </c>
      <c r="D3" s="665"/>
      <c r="E3" s="666" t="s">
        <v>144</v>
      </c>
      <c r="F3" s="666"/>
      <c r="G3" s="643" t="s">
        <v>145</v>
      </c>
      <c r="H3" s="643"/>
    </row>
    <row r="4" spans="1:8">
      <c r="A4" s="609" t="s">
        <v>787</v>
      </c>
      <c r="B4" s="609" t="s">
        <v>74</v>
      </c>
      <c r="C4" s="609" t="s">
        <v>795</v>
      </c>
      <c r="D4" s="609" t="s">
        <v>74</v>
      </c>
      <c r="E4" s="609" t="s">
        <v>787</v>
      </c>
      <c r="F4" s="609" t="s">
        <v>74</v>
      </c>
      <c r="G4" s="609" t="s">
        <v>795</v>
      </c>
      <c r="H4" s="609" t="s">
        <v>74</v>
      </c>
    </row>
    <row r="5" spans="1:8">
      <c r="A5" s="609"/>
      <c r="B5" s="609"/>
      <c r="C5" s="609"/>
      <c r="D5" s="609"/>
      <c r="E5" s="609"/>
      <c r="F5" s="609"/>
      <c r="G5" s="609"/>
      <c r="H5" s="609"/>
    </row>
  </sheetData>
  <mergeCells count="12">
    <mergeCell ref="G4:G5"/>
    <mergeCell ref="H4:H5"/>
    <mergeCell ref="A3:B3"/>
    <mergeCell ref="C3:D3"/>
    <mergeCell ref="E3:F3"/>
    <mergeCell ref="G3:H3"/>
    <mergeCell ref="A4:A5"/>
    <mergeCell ref="B4:B5"/>
    <mergeCell ref="C4:C5"/>
    <mergeCell ref="D4:D5"/>
    <mergeCell ref="E4:E5"/>
    <mergeCell ref="F4:F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E15" sqref="E15"/>
    </sheetView>
  </sheetViews>
  <sheetFormatPr defaultRowHeight="15"/>
  <cols>
    <col min="2" max="2" width="24" customWidth="1"/>
    <col min="3" max="3" width="18.5703125" customWidth="1"/>
    <col min="4" max="4" width="37.28515625" customWidth="1"/>
    <col min="5" max="5" width="55.5703125" customWidth="1"/>
  </cols>
  <sheetData>
    <row r="1" spans="1:5" ht="19.5" thickBot="1">
      <c r="A1" s="667" t="s">
        <v>146</v>
      </c>
      <c r="B1" s="668"/>
      <c r="C1" s="668"/>
      <c r="D1" s="668"/>
      <c r="E1" s="669"/>
    </row>
    <row r="2" spans="1:5" ht="26.25" customHeight="1">
      <c r="A2" s="653" t="s">
        <v>147</v>
      </c>
      <c r="B2" s="654"/>
      <c r="C2" s="654"/>
      <c r="D2" s="654"/>
      <c r="E2" s="655"/>
    </row>
    <row r="3" spans="1:5" ht="54.75" customHeight="1" thickBot="1">
      <c r="A3" s="42" t="s">
        <v>2</v>
      </c>
      <c r="B3" s="35" t="s">
        <v>86</v>
      </c>
      <c r="C3" s="58" t="s">
        <v>148</v>
      </c>
      <c r="D3" s="35" t="s">
        <v>149</v>
      </c>
      <c r="E3" s="35" t="s">
        <v>150</v>
      </c>
    </row>
    <row r="4" spans="1:5" ht="16.5" thickBot="1">
      <c r="A4" s="33">
        <v>2018</v>
      </c>
      <c r="B4" s="15"/>
      <c r="C4" s="12" t="s">
        <v>1394</v>
      </c>
      <c r="D4" s="12">
        <v>109</v>
      </c>
      <c r="E4" s="20">
        <v>92</v>
      </c>
    </row>
    <row r="5" spans="1:5" ht="16.5" thickBot="1">
      <c r="A5" s="232">
        <v>2018</v>
      </c>
      <c r="B5" s="231"/>
      <c r="C5" s="235" t="s">
        <v>1393</v>
      </c>
      <c r="D5" s="235">
        <v>41</v>
      </c>
      <c r="E5" s="20">
        <v>38</v>
      </c>
    </row>
    <row r="6" spans="1:5" ht="16.5" thickBot="1">
      <c r="A6" s="232">
        <v>2017</v>
      </c>
      <c r="B6" s="231"/>
      <c r="C6" s="235" t="s">
        <v>1394</v>
      </c>
      <c r="D6" s="235">
        <v>132</v>
      </c>
      <c r="E6" s="20">
        <v>113</v>
      </c>
    </row>
    <row r="7" spans="1:5" ht="16.5" thickBot="1">
      <c r="A7" s="232">
        <v>2017</v>
      </c>
      <c r="B7" s="231"/>
      <c r="C7" s="235" t="s">
        <v>1393</v>
      </c>
      <c r="D7" s="235">
        <v>42</v>
      </c>
      <c r="E7" s="20">
        <v>41</v>
      </c>
    </row>
    <row r="8" spans="1:5" ht="16.5" thickBot="1">
      <c r="A8" s="232">
        <v>2016</v>
      </c>
      <c r="B8" s="231"/>
      <c r="C8" s="235" t="s">
        <v>1394</v>
      </c>
      <c r="D8" s="235">
        <v>130</v>
      </c>
      <c r="E8" s="20">
        <v>106</v>
      </c>
    </row>
    <row r="9" spans="1:5" ht="16.5" thickBot="1">
      <c r="A9" s="232">
        <v>2016</v>
      </c>
      <c r="B9" s="231"/>
      <c r="C9" s="235" t="s">
        <v>1393</v>
      </c>
      <c r="D9" s="235">
        <v>44</v>
      </c>
      <c r="E9" s="20">
        <v>40</v>
      </c>
    </row>
    <row r="10" spans="1:5" ht="16.5" thickBot="1">
      <c r="A10" s="232">
        <v>2015</v>
      </c>
      <c r="B10" s="231"/>
      <c r="C10" s="235" t="s">
        <v>1394</v>
      </c>
      <c r="D10" s="235">
        <v>91</v>
      </c>
      <c r="E10" s="20">
        <v>75</v>
      </c>
    </row>
    <row r="11" spans="1:5" ht="16.5" thickBot="1">
      <c r="A11" s="232">
        <v>2015</v>
      </c>
      <c r="B11" s="231"/>
      <c r="C11" s="235" t="s">
        <v>1393</v>
      </c>
      <c r="D11" s="235">
        <v>37</v>
      </c>
      <c r="E11" s="20">
        <v>36</v>
      </c>
    </row>
    <row r="12" spans="1:5" ht="15.75" thickBot="1">
      <c r="A12" s="232">
        <v>2014</v>
      </c>
      <c r="B12" s="231"/>
      <c r="C12" s="235" t="s">
        <v>1394</v>
      </c>
      <c r="D12" s="235">
        <v>103</v>
      </c>
      <c r="E12" s="235">
        <v>76</v>
      </c>
    </row>
    <row r="13" spans="1:5" ht="15.75" thickBot="1">
      <c r="A13" s="232">
        <v>2014</v>
      </c>
      <c r="B13" s="231"/>
      <c r="C13" s="235" t="s">
        <v>1393</v>
      </c>
      <c r="D13" s="235">
        <v>24</v>
      </c>
      <c r="E13" s="235">
        <v>23</v>
      </c>
    </row>
    <row r="14" spans="1:5">
      <c r="A14" s="234"/>
    </row>
    <row r="15" spans="1:5">
      <c r="A15" s="234"/>
    </row>
    <row r="16" spans="1:5">
      <c r="A16" s="234"/>
    </row>
    <row r="17" spans="1:1">
      <c r="A17" s="234"/>
    </row>
    <row r="18" spans="1:1">
      <c r="A18" s="234"/>
    </row>
    <row r="19" spans="1:1">
      <c r="A19" s="234"/>
    </row>
    <row r="20" spans="1:1">
      <c r="A20" s="234"/>
    </row>
  </sheetData>
  <mergeCells count="2">
    <mergeCell ref="A1:E1"/>
    <mergeCell ref="A2:E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5"/>
  <sheetViews>
    <sheetView topLeftCell="A587" workbookViewId="0">
      <selection activeCell="F597" sqref="F597"/>
    </sheetView>
  </sheetViews>
  <sheetFormatPr defaultRowHeight="15"/>
  <cols>
    <col min="1" max="1" width="24.140625" customWidth="1"/>
    <col min="2" max="2" width="7.42578125" customWidth="1"/>
    <col min="3" max="3" width="7.7109375" customWidth="1"/>
    <col min="5" max="5" width="21.140625" customWidth="1"/>
    <col min="6" max="6" width="27.42578125" customWidth="1"/>
    <col min="7" max="7" width="12.7109375" customWidth="1"/>
    <col min="8" max="8" width="19" customWidth="1"/>
    <col min="9" max="9" width="19.42578125" customWidth="1"/>
    <col min="10" max="10" width="16.5703125" customWidth="1"/>
  </cols>
  <sheetData>
    <row r="1" spans="1:11" ht="19.5" thickBot="1">
      <c r="A1" s="630" t="s">
        <v>151</v>
      </c>
      <c r="B1" s="631"/>
      <c r="C1" s="631"/>
      <c r="D1" s="631"/>
      <c r="E1" s="631"/>
      <c r="F1" s="631"/>
      <c r="G1" s="631"/>
      <c r="H1" s="631"/>
      <c r="I1" s="631"/>
      <c r="J1" s="632"/>
      <c r="K1" s="3"/>
    </row>
    <row r="2" spans="1:11" ht="26.25" customHeight="1">
      <c r="A2" s="670" t="s">
        <v>152</v>
      </c>
      <c r="B2" s="671"/>
      <c r="C2" s="671"/>
      <c r="D2" s="671"/>
      <c r="E2" s="671"/>
      <c r="F2" s="671"/>
      <c r="G2" s="671"/>
      <c r="H2" s="671"/>
      <c r="I2" s="671"/>
      <c r="J2" s="672"/>
      <c r="K2" s="581"/>
    </row>
    <row r="3" spans="1:11" ht="27.75" customHeight="1" thickBot="1">
      <c r="A3" s="673" t="s">
        <v>153</v>
      </c>
      <c r="B3" s="674"/>
      <c r="C3" s="674"/>
      <c r="D3" s="674"/>
      <c r="E3" s="674"/>
      <c r="F3" s="674"/>
      <c r="G3" s="674"/>
      <c r="H3" s="674"/>
      <c r="I3" s="674"/>
      <c r="J3" s="675"/>
      <c r="K3" s="581"/>
    </row>
    <row r="4" spans="1:11" ht="15" customHeight="1">
      <c r="A4" s="633" t="s">
        <v>9</v>
      </c>
      <c r="B4" s="635" t="s">
        <v>32</v>
      </c>
      <c r="C4" s="636" t="s">
        <v>39</v>
      </c>
      <c r="D4" s="681" t="s">
        <v>154</v>
      </c>
      <c r="E4" s="681" t="s">
        <v>155</v>
      </c>
      <c r="F4" s="635" t="s">
        <v>31</v>
      </c>
      <c r="G4" s="635" t="s">
        <v>40</v>
      </c>
      <c r="H4" s="635" t="s">
        <v>156</v>
      </c>
      <c r="I4" s="677" t="s">
        <v>33</v>
      </c>
      <c r="J4" s="645" t="s">
        <v>34</v>
      </c>
      <c r="K4" s="59"/>
    </row>
    <row r="5" spans="1:11" ht="15.75" customHeight="1">
      <c r="A5" s="634"/>
      <c r="B5" s="618"/>
      <c r="C5" s="637"/>
      <c r="D5" s="682"/>
      <c r="E5" s="682"/>
      <c r="F5" s="618"/>
      <c r="G5" s="618"/>
      <c r="H5" s="618"/>
      <c r="I5" s="678"/>
      <c r="J5" s="645"/>
      <c r="K5" s="59"/>
    </row>
    <row r="6" spans="1:11" ht="15.75" customHeight="1" thickBot="1">
      <c r="A6" s="676"/>
      <c r="B6" s="619"/>
      <c r="C6" s="680"/>
      <c r="D6" s="683"/>
      <c r="E6" s="683"/>
      <c r="F6" s="619"/>
      <c r="G6" s="619"/>
      <c r="H6" s="619"/>
      <c r="I6" s="679"/>
      <c r="J6" s="645"/>
      <c r="K6" s="59"/>
    </row>
    <row r="7" spans="1:11">
      <c r="A7" s="347" t="s">
        <v>2511</v>
      </c>
      <c r="B7" s="348" t="s">
        <v>2512</v>
      </c>
      <c r="C7" s="348" t="s">
        <v>2513</v>
      </c>
      <c r="D7" s="348" t="s">
        <v>2514</v>
      </c>
      <c r="E7" s="348" t="s">
        <v>2515</v>
      </c>
      <c r="F7" s="355" t="s">
        <v>2516</v>
      </c>
      <c r="G7" s="348" t="s">
        <v>1394</v>
      </c>
      <c r="H7" s="348"/>
      <c r="I7" s="356">
        <v>9989683066</v>
      </c>
      <c r="J7" s="370" t="s">
        <v>2081</v>
      </c>
    </row>
    <row r="8" spans="1:11">
      <c r="A8" s="347" t="s">
        <v>2517</v>
      </c>
      <c r="B8" s="348" t="s">
        <v>2518</v>
      </c>
      <c r="C8" s="348" t="s">
        <v>2519</v>
      </c>
      <c r="D8" s="348" t="s">
        <v>2514</v>
      </c>
      <c r="E8" s="348" t="s">
        <v>2515</v>
      </c>
      <c r="F8" s="355" t="s">
        <v>2520</v>
      </c>
      <c r="G8" s="348" t="s">
        <v>1394</v>
      </c>
      <c r="H8" s="348"/>
      <c r="I8" s="356">
        <v>8333836303</v>
      </c>
      <c r="J8" s="370" t="s">
        <v>2081</v>
      </c>
    </row>
    <row r="9" spans="1:11">
      <c r="A9" s="347" t="s">
        <v>2521</v>
      </c>
      <c r="B9" s="348" t="s">
        <v>2518</v>
      </c>
      <c r="C9" s="348" t="s">
        <v>2519</v>
      </c>
      <c r="D9" s="348" t="s">
        <v>2514</v>
      </c>
      <c r="E9" s="348" t="s">
        <v>2515</v>
      </c>
      <c r="F9" s="355" t="s">
        <v>2522</v>
      </c>
      <c r="G9" s="348" t="s">
        <v>1394</v>
      </c>
      <c r="H9" s="348"/>
      <c r="I9" s="356">
        <v>9490983777</v>
      </c>
      <c r="J9" s="370" t="s">
        <v>2081</v>
      </c>
    </row>
    <row r="10" spans="1:11">
      <c r="A10" s="347" t="s">
        <v>2523</v>
      </c>
      <c r="B10" s="348" t="s">
        <v>2518</v>
      </c>
      <c r="C10" s="348" t="s">
        <v>2524</v>
      </c>
      <c r="D10" s="348" t="s">
        <v>2514</v>
      </c>
      <c r="E10" s="348" t="s">
        <v>2515</v>
      </c>
      <c r="F10" s="355" t="s">
        <v>2525</v>
      </c>
      <c r="G10" s="348" t="s">
        <v>1394</v>
      </c>
      <c r="H10" s="348"/>
      <c r="I10" s="356">
        <v>6303659055</v>
      </c>
      <c r="J10" s="370" t="s">
        <v>2081</v>
      </c>
    </row>
    <row r="11" spans="1:11">
      <c r="A11" s="347" t="s">
        <v>2526</v>
      </c>
      <c r="B11" s="348" t="s">
        <v>2518</v>
      </c>
      <c r="C11" s="348" t="s">
        <v>2524</v>
      </c>
      <c r="D11" s="348" t="s">
        <v>2514</v>
      </c>
      <c r="E11" s="348" t="s">
        <v>2515</v>
      </c>
      <c r="F11" s="355" t="s">
        <v>2527</v>
      </c>
      <c r="G11" s="348" t="s">
        <v>1394</v>
      </c>
      <c r="H11" s="348"/>
      <c r="I11" s="356">
        <v>7989520004</v>
      </c>
      <c r="J11" s="370" t="s">
        <v>2081</v>
      </c>
    </row>
    <row r="12" spans="1:11">
      <c r="A12" s="347" t="s">
        <v>2528</v>
      </c>
      <c r="B12" s="348" t="s">
        <v>2518</v>
      </c>
      <c r="C12" s="348" t="s">
        <v>2529</v>
      </c>
      <c r="D12" s="348" t="s">
        <v>2514</v>
      </c>
      <c r="E12" s="348" t="s">
        <v>2515</v>
      </c>
      <c r="F12" s="355" t="s">
        <v>2530</v>
      </c>
      <c r="G12" s="348" t="s">
        <v>1394</v>
      </c>
      <c r="H12" s="348"/>
      <c r="I12" s="356">
        <v>8142329406</v>
      </c>
      <c r="J12" s="370" t="s">
        <v>2081</v>
      </c>
    </row>
    <row r="13" spans="1:11">
      <c r="A13" s="347" t="s">
        <v>2531</v>
      </c>
      <c r="B13" s="348" t="s">
        <v>2518</v>
      </c>
      <c r="C13" s="348" t="s">
        <v>2519</v>
      </c>
      <c r="D13" s="348" t="s">
        <v>2514</v>
      </c>
      <c r="E13" s="348" t="s">
        <v>2515</v>
      </c>
      <c r="F13" s="355" t="s">
        <v>2532</v>
      </c>
      <c r="G13" s="348" t="s">
        <v>1394</v>
      </c>
      <c r="H13" s="348"/>
      <c r="I13" s="356">
        <v>9121526621</v>
      </c>
      <c r="J13" s="370" t="s">
        <v>2081</v>
      </c>
    </row>
    <row r="14" spans="1:11">
      <c r="A14" s="347" t="s">
        <v>2533</v>
      </c>
      <c r="B14" s="348" t="s">
        <v>2518</v>
      </c>
      <c r="C14" s="348" t="s">
        <v>2524</v>
      </c>
      <c r="D14" s="348" t="s">
        <v>2514</v>
      </c>
      <c r="E14" s="348" t="s">
        <v>2515</v>
      </c>
      <c r="F14" s="355" t="s">
        <v>2534</v>
      </c>
      <c r="G14" s="348" t="s">
        <v>1394</v>
      </c>
      <c r="H14" s="348"/>
      <c r="I14" s="356">
        <v>8977807806</v>
      </c>
      <c r="J14" s="370" t="s">
        <v>2081</v>
      </c>
    </row>
    <row r="15" spans="1:11">
      <c r="A15" s="347" t="s">
        <v>2535</v>
      </c>
      <c r="B15" s="348" t="s">
        <v>2518</v>
      </c>
      <c r="C15" s="348" t="s">
        <v>2513</v>
      </c>
      <c r="D15" s="348" t="s">
        <v>2514</v>
      </c>
      <c r="E15" s="348" t="s">
        <v>2515</v>
      </c>
      <c r="F15" s="355" t="s">
        <v>2536</v>
      </c>
      <c r="G15" s="348" t="s">
        <v>1394</v>
      </c>
      <c r="H15" s="348"/>
      <c r="I15" s="356">
        <v>8919477475</v>
      </c>
      <c r="J15" s="370" t="s">
        <v>2081</v>
      </c>
    </row>
    <row r="16" spans="1:11">
      <c r="A16" s="347" t="s">
        <v>2537</v>
      </c>
      <c r="B16" s="348" t="s">
        <v>2512</v>
      </c>
      <c r="C16" s="348" t="s">
        <v>2524</v>
      </c>
      <c r="D16" s="348" t="s">
        <v>2514</v>
      </c>
      <c r="E16" s="348" t="s">
        <v>2515</v>
      </c>
      <c r="F16" s="355" t="s">
        <v>2538</v>
      </c>
      <c r="G16" s="348" t="s">
        <v>1394</v>
      </c>
      <c r="H16" s="348"/>
      <c r="I16" s="356">
        <v>9949098639</v>
      </c>
      <c r="J16" s="370" t="s">
        <v>2081</v>
      </c>
    </row>
    <row r="17" spans="1:10">
      <c r="A17" s="347" t="s">
        <v>2539</v>
      </c>
      <c r="B17" s="348" t="s">
        <v>2518</v>
      </c>
      <c r="C17" s="348" t="s">
        <v>2524</v>
      </c>
      <c r="D17" s="348" t="s">
        <v>2514</v>
      </c>
      <c r="E17" s="348" t="s">
        <v>2515</v>
      </c>
      <c r="F17" s="355" t="s">
        <v>2540</v>
      </c>
      <c r="G17" s="348" t="s">
        <v>1394</v>
      </c>
      <c r="H17" s="348"/>
      <c r="I17" s="356">
        <v>9948481705</v>
      </c>
      <c r="J17" s="370" t="s">
        <v>2081</v>
      </c>
    </row>
    <row r="18" spans="1:10">
      <c r="A18" s="347" t="s">
        <v>2541</v>
      </c>
      <c r="B18" s="348" t="s">
        <v>2518</v>
      </c>
      <c r="C18" s="348" t="s">
        <v>2524</v>
      </c>
      <c r="D18" s="348" t="s">
        <v>2514</v>
      </c>
      <c r="E18" s="348" t="s">
        <v>2515</v>
      </c>
      <c r="F18" s="355" t="s">
        <v>2542</v>
      </c>
      <c r="G18" s="348" t="s">
        <v>1394</v>
      </c>
      <c r="H18" s="348"/>
      <c r="I18" s="356">
        <v>6301091959</v>
      </c>
      <c r="J18" s="370" t="s">
        <v>2081</v>
      </c>
    </row>
    <row r="19" spans="1:10">
      <c r="A19" s="347" t="s">
        <v>2543</v>
      </c>
      <c r="B19" s="348" t="s">
        <v>2518</v>
      </c>
      <c r="C19" s="348" t="s">
        <v>2544</v>
      </c>
      <c r="D19" s="348" t="s">
        <v>2514</v>
      </c>
      <c r="E19" s="348" t="s">
        <v>2515</v>
      </c>
      <c r="F19" s="355" t="s">
        <v>2545</v>
      </c>
      <c r="G19" s="348" t="s">
        <v>1394</v>
      </c>
      <c r="H19" s="348"/>
      <c r="I19" s="356">
        <v>8008158809</v>
      </c>
      <c r="J19" s="370" t="s">
        <v>2081</v>
      </c>
    </row>
    <row r="20" spans="1:10">
      <c r="A20" s="347" t="s">
        <v>2546</v>
      </c>
      <c r="B20" s="348" t="s">
        <v>2518</v>
      </c>
      <c r="C20" s="348" t="s">
        <v>4</v>
      </c>
      <c r="D20" s="348" t="s">
        <v>2514</v>
      </c>
      <c r="E20" s="348" t="s">
        <v>2515</v>
      </c>
      <c r="F20" s="355" t="s">
        <v>2547</v>
      </c>
      <c r="G20" s="348" t="s">
        <v>1394</v>
      </c>
      <c r="H20" s="348"/>
      <c r="I20" s="356">
        <v>9182461101</v>
      </c>
      <c r="J20" s="370" t="s">
        <v>2081</v>
      </c>
    </row>
    <row r="21" spans="1:10">
      <c r="A21" s="347" t="s">
        <v>2548</v>
      </c>
      <c r="B21" s="348" t="s">
        <v>2518</v>
      </c>
      <c r="C21" s="348" t="s">
        <v>4</v>
      </c>
      <c r="D21" s="348" t="s">
        <v>2514</v>
      </c>
      <c r="E21" s="348" t="s">
        <v>2515</v>
      </c>
      <c r="F21" s="355" t="s">
        <v>2549</v>
      </c>
      <c r="G21" s="348" t="s">
        <v>1394</v>
      </c>
      <c r="H21" s="348"/>
      <c r="I21" s="356">
        <v>7675952341</v>
      </c>
      <c r="J21" s="370" t="s">
        <v>2081</v>
      </c>
    </row>
    <row r="22" spans="1:10">
      <c r="A22" s="347" t="s">
        <v>2550</v>
      </c>
      <c r="B22" s="348" t="s">
        <v>2518</v>
      </c>
      <c r="C22" s="348" t="s">
        <v>2529</v>
      </c>
      <c r="D22" s="348" t="s">
        <v>2514</v>
      </c>
      <c r="E22" s="348" t="s">
        <v>2515</v>
      </c>
      <c r="F22" s="355" t="s">
        <v>2551</v>
      </c>
      <c r="G22" s="348" t="s">
        <v>1394</v>
      </c>
      <c r="H22" s="348"/>
      <c r="I22" s="356">
        <v>6301336894</v>
      </c>
      <c r="J22" s="370" t="s">
        <v>2081</v>
      </c>
    </row>
    <row r="23" spans="1:10">
      <c r="A23" s="347" t="s">
        <v>2552</v>
      </c>
      <c r="B23" s="348" t="s">
        <v>2518</v>
      </c>
      <c r="C23" s="348" t="s">
        <v>2524</v>
      </c>
      <c r="D23" s="348" t="s">
        <v>2514</v>
      </c>
      <c r="E23" s="348" t="s">
        <v>2515</v>
      </c>
      <c r="F23" s="355" t="s">
        <v>2553</v>
      </c>
      <c r="G23" s="348" t="s">
        <v>1394</v>
      </c>
      <c r="H23" s="348"/>
      <c r="I23" s="356">
        <v>9949016728</v>
      </c>
      <c r="J23" s="370" t="s">
        <v>2081</v>
      </c>
    </row>
    <row r="24" spans="1:10">
      <c r="A24" s="347" t="s">
        <v>2554</v>
      </c>
      <c r="B24" s="348" t="s">
        <v>2512</v>
      </c>
      <c r="C24" s="348" t="s">
        <v>2524</v>
      </c>
      <c r="D24" s="348" t="s">
        <v>2514</v>
      </c>
      <c r="E24" s="348" t="s">
        <v>2515</v>
      </c>
      <c r="F24" s="355" t="s">
        <v>2555</v>
      </c>
      <c r="G24" s="348" t="s">
        <v>1394</v>
      </c>
      <c r="H24" s="348"/>
      <c r="I24" s="356">
        <v>9000237919</v>
      </c>
      <c r="J24" s="370" t="s">
        <v>2081</v>
      </c>
    </row>
    <row r="25" spans="1:10">
      <c r="A25" s="347" t="s">
        <v>2556</v>
      </c>
      <c r="B25" s="348" t="s">
        <v>2512</v>
      </c>
      <c r="C25" s="348" t="s">
        <v>4</v>
      </c>
      <c r="D25" s="348" t="s">
        <v>2514</v>
      </c>
      <c r="E25" s="348" t="s">
        <v>2515</v>
      </c>
      <c r="F25" s="355" t="s">
        <v>2557</v>
      </c>
      <c r="G25" s="348" t="s">
        <v>1394</v>
      </c>
      <c r="H25" s="348"/>
      <c r="I25" s="356">
        <v>9959366468</v>
      </c>
      <c r="J25" s="370" t="s">
        <v>2081</v>
      </c>
    </row>
    <row r="26" spans="1:10">
      <c r="A26" s="347" t="s">
        <v>2558</v>
      </c>
      <c r="B26" s="348" t="s">
        <v>2518</v>
      </c>
      <c r="C26" s="348" t="s">
        <v>2524</v>
      </c>
      <c r="D26" s="348" t="s">
        <v>2514</v>
      </c>
      <c r="E26" s="348" t="s">
        <v>2515</v>
      </c>
      <c r="F26" s="355" t="s">
        <v>2559</v>
      </c>
      <c r="G26" s="348" t="s">
        <v>1394</v>
      </c>
      <c r="H26" s="348"/>
      <c r="I26" s="356">
        <v>6304411970</v>
      </c>
      <c r="J26" s="370" t="s">
        <v>2081</v>
      </c>
    </row>
    <row r="27" spans="1:10">
      <c r="A27" s="347" t="s">
        <v>2560</v>
      </c>
      <c r="B27" s="348" t="s">
        <v>2512</v>
      </c>
      <c r="C27" s="348" t="s">
        <v>2529</v>
      </c>
      <c r="D27" s="348" t="s">
        <v>2514</v>
      </c>
      <c r="E27" s="348" t="s">
        <v>2515</v>
      </c>
      <c r="F27" s="355" t="s">
        <v>2561</v>
      </c>
      <c r="G27" s="348" t="s">
        <v>1394</v>
      </c>
      <c r="H27" s="348"/>
      <c r="I27" s="356">
        <v>9381962038</v>
      </c>
      <c r="J27" s="370" t="s">
        <v>2081</v>
      </c>
    </row>
    <row r="28" spans="1:10">
      <c r="A28" s="347" t="s">
        <v>2562</v>
      </c>
      <c r="B28" s="348" t="s">
        <v>2518</v>
      </c>
      <c r="C28" s="348" t="s">
        <v>2544</v>
      </c>
      <c r="D28" s="348" t="s">
        <v>2514</v>
      </c>
      <c r="E28" s="348" t="s">
        <v>2515</v>
      </c>
      <c r="F28" s="355" t="s">
        <v>2563</v>
      </c>
      <c r="G28" s="348" t="s">
        <v>1394</v>
      </c>
      <c r="H28" s="348"/>
      <c r="I28" s="356">
        <v>6302576997</v>
      </c>
      <c r="J28" s="370" t="s">
        <v>2081</v>
      </c>
    </row>
    <row r="29" spans="1:10">
      <c r="A29" s="347" t="s">
        <v>2564</v>
      </c>
      <c r="B29" s="348" t="s">
        <v>2518</v>
      </c>
      <c r="C29" s="348" t="s">
        <v>2524</v>
      </c>
      <c r="D29" s="348" t="s">
        <v>2514</v>
      </c>
      <c r="E29" s="348" t="s">
        <v>2515</v>
      </c>
      <c r="F29" s="355" t="s">
        <v>2565</v>
      </c>
      <c r="G29" s="348" t="s">
        <v>1394</v>
      </c>
      <c r="H29" s="348"/>
      <c r="I29" s="356">
        <v>8466859546</v>
      </c>
      <c r="J29" s="370" t="s">
        <v>2081</v>
      </c>
    </row>
    <row r="30" spans="1:10">
      <c r="A30" s="347" t="s">
        <v>2566</v>
      </c>
      <c r="B30" s="348" t="s">
        <v>2518</v>
      </c>
      <c r="C30" s="348" t="s">
        <v>2544</v>
      </c>
      <c r="D30" s="348" t="s">
        <v>2514</v>
      </c>
      <c r="E30" s="348" t="s">
        <v>2515</v>
      </c>
      <c r="F30" s="355" t="s">
        <v>2567</v>
      </c>
      <c r="G30" s="348" t="s">
        <v>1394</v>
      </c>
      <c r="H30" s="348"/>
      <c r="I30" s="348">
        <v>6304468456</v>
      </c>
      <c r="J30" s="370" t="s">
        <v>2081</v>
      </c>
    </row>
    <row r="31" spans="1:10">
      <c r="A31" s="347" t="s">
        <v>2568</v>
      </c>
      <c r="B31" s="348" t="s">
        <v>2518</v>
      </c>
      <c r="C31" s="348" t="s">
        <v>4</v>
      </c>
      <c r="D31" s="348" t="s">
        <v>2514</v>
      </c>
      <c r="E31" s="348" t="s">
        <v>2515</v>
      </c>
      <c r="F31" s="355" t="s">
        <v>2569</v>
      </c>
      <c r="G31" s="348" t="s">
        <v>1394</v>
      </c>
      <c r="H31" s="348"/>
      <c r="I31" s="356">
        <v>7093258341</v>
      </c>
      <c r="J31" s="370" t="s">
        <v>2081</v>
      </c>
    </row>
    <row r="32" spans="1:10">
      <c r="A32" s="347" t="s">
        <v>2570</v>
      </c>
      <c r="B32" s="348" t="s">
        <v>2518</v>
      </c>
      <c r="C32" s="348" t="s">
        <v>2519</v>
      </c>
      <c r="D32" s="348" t="s">
        <v>2514</v>
      </c>
      <c r="E32" s="348" t="s">
        <v>2515</v>
      </c>
      <c r="F32" s="355" t="s">
        <v>2571</v>
      </c>
      <c r="G32" s="348" t="s">
        <v>1394</v>
      </c>
      <c r="H32" s="348"/>
      <c r="I32" s="356">
        <v>9949267749</v>
      </c>
      <c r="J32" s="370" t="s">
        <v>2081</v>
      </c>
    </row>
    <row r="33" spans="1:10">
      <c r="A33" s="347" t="s">
        <v>2572</v>
      </c>
      <c r="B33" s="348" t="s">
        <v>2518</v>
      </c>
      <c r="C33" s="348" t="s">
        <v>2524</v>
      </c>
      <c r="D33" s="348" t="s">
        <v>2514</v>
      </c>
      <c r="E33" s="348" t="s">
        <v>2515</v>
      </c>
      <c r="F33" s="355" t="s">
        <v>2573</v>
      </c>
      <c r="G33" s="348" t="s">
        <v>1394</v>
      </c>
      <c r="H33" s="348"/>
      <c r="I33" s="356">
        <v>7093236156</v>
      </c>
      <c r="J33" s="370" t="s">
        <v>2081</v>
      </c>
    </row>
    <row r="34" spans="1:10">
      <c r="A34" s="347" t="s">
        <v>2574</v>
      </c>
      <c r="B34" s="348" t="s">
        <v>2512</v>
      </c>
      <c r="C34" s="348" t="s">
        <v>2524</v>
      </c>
      <c r="D34" s="348" t="s">
        <v>2514</v>
      </c>
      <c r="E34" s="348" t="s">
        <v>2515</v>
      </c>
      <c r="F34" s="355" t="s">
        <v>2575</v>
      </c>
      <c r="G34" s="348" t="s">
        <v>1394</v>
      </c>
      <c r="H34" s="348"/>
      <c r="I34" s="356">
        <v>6304951691</v>
      </c>
      <c r="J34" s="370" t="s">
        <v>2081</v>
      </c>
    </row>
    <row r="35" spans="1:10">
      <c r="A35" s="347" t="s">
        <v>2576</v>
      </c>
      <c r="B35" s="348" t="s">
        <v>2518</v>
      </c>
      <c r="C35" s="348" t="s">
        <v>2529</v>
      </c>
      <c r="D35" s="348" t="s">
        <v>2514</v>
      </c>
      <c r="E35" s="348" t="s">
        <v>2515</v>
      </c>
      <c r="F35" s="355" t="s">
        <v>2577</v>
      </c>
      <c r="G35" s="348" t="s">
        <v>1394</v>
      </c>
      <c r="H35" s="348"/>
      <c r="I35" s="356">
        <v>9550881067</v>
      </c>
      <c r="J35" s="370" t="s">
        <v>2081</v>
      </c>
    </row>
    <row r="36" spans="1:10">
      <c r="A36" s="347" t="s">
        <v>2578</v>
      </c>
      <c r="B36" s="348" t="s">
        <v>2518</v>
      </c>
      <c r="C36" s="348" t="s">
        <v>2519</v>
      </c>
      <c r="D36" s="348" t="s">
        <v>2514</v>
      </c>
      <c r="E36" s="348" t="s">
        <v>2515</v>
      </c>
      <c r="F36" s="355" t="s">
        <v>2579</v>
      </c>
      <c r="G36" s="348" t="s">
        <v>1394</v>
      </c>
      <c r="H36" s="348"/>
      <c r="I36" s="356">
        <v>7997013122</v>
      </c>
      <c r="J36" s="370" t="s">
        <v>2081</v>
      </c>
    </row>
    <row r="37" spans="1:10">
      <c r="A37" s="347" t="s">
        <v>2580</v>
      </c>
      <c r="B37" s="348" t="s">
        <v>2518</v>
      </c>
      <c r="C37" s="348" t="s">
        <v>5</v>
      </c>
      <c r="D37" s="348" t="s">
        <v>2514</v>
      </c>
      <c r="E37" s="348" t="s">
        <v>2515</v>
      </c>
      <c r="F37" s="355" t="s">
        <v>2581</v>
      </c>
      <c r="G37" s="348" t="s">
        <v>1394</v>
      </c>
      <c r="H37" s="348"/>
      <c r="I37" s="356">
        <v>6304859929</v>
      </c>
      <c r="J37" s="370" t="s">
        <v>2081</v>
      </c>
    </row>
    <row r="38" spans="1:10">
      <c r="A38" s="347" t="s">
        <v>2582</v>
      </c>
      <c r="B38" s="348" t="s">
        <v>2518</v>
      </c>
      <c r="C38" s="348" t="s">
        <v>2583</v>
      </c>
      <c r="D38" s="348" t="s">
        <v>2584</v>
      </c>
      <c r="E38" s="348" t="s">
        <v>2515</v>
      </c>
      <c r="F38" s="355" t="s">
        <v>2585</v>
      </c>
      <c r="G38" s="348" t="s">
        <v>1394</v>
      </c>
      <c r="H38" s="348"/>
      <c r="I38" s="356">
        <v>9381264141</v>
      </c>
      <c r="J38" s="370" t="s">
        <v>2081</v>
      </c>
    </row>
    <row r="39" spans="1:10">
      <c r="A39" s="347" t="s">
        <v>2586</v>
      </c>
      <c r="B39" s="348" t="s">
        <v>2518</v>
      </c>
      <c r="C39" s="348" t="s">
        <v>2519</v>
      </c>
      <c r="D39" s="348" t="s">
        <v>2514</v>
      </c>
      <c r="E39" s="348" t="s">
        <v>2515</v>
      </c>
      <c r="F39" s="355" t="s">
        <v>2587</v>
      </c>
      <c r="G39" s="348" t="s">
        <v>1394</v>
      </c>
      <c r="H39" s="348"/>
      <c r="I39" s="356">
        <v>6304207899</v>
      </c>
      <c r="J39" s="370" t="s">
        <v>2081</v>
      </c>
    </row>
    <row r="40" spans="1:10">
      <c r="A40" s="347" t="s">
        <v>2588</v>
      </c>
      <c r="B40" s="348" t="s">
        <v>2518</v>
      </c>
      <c r="C40" s="348" t="s">
        <v>5</v>
      </c>
      <c r="D40" s="348" t="s">
        <v>2514</v>
      </c>
      <c r="E40" s="348" t="s">
        <v>2515</v>
      </c>
      <c r="F40" s="355" t="s">
        <v>2589</v>
      </c>
      <c r="G40" s="348" t="s">
        <v>1394</v>
      </c>
      <c r="H40" s="348"/>
      <c r="I40" s="356">
        <v>9848349816</v>
      </c>
      <c r="J40" s="370" t="s">
        <v>2081</v>
      </c>
    </row>
    <row r="41" spans="1:10">
      <c r="A41" s="347" t="s">
        <v>2590</v>
      </c>
      <c r="B41" s="348" t="s">
        <v>2518</v>
      </c>
      <c r="C41" s="348" t="s">
        <v>2524</v>
      </c>
      <c r="D41" s="348" t="s">
        <v>2514</v>
      </c>
      <c r="E41" s="348" t="s">
        <v>2515</v>
      </c>
      <c r="F41" s="355" t="s">
        <v>2591</v>
      </c>
      <c r="G41" s="348" t="s">
        <v>1394</v>
      </c>
      <c r="H41" s="348"/>
      <c r="I41" s="356">
        <v>6304007200</v>
      </c>
      <c r="J41" s="370" t="s">
        <v>2081</v>
      </c>
    </row>
    <row r="42" spans="1:10">
      <c r="A42" s="347" t="s">
        <v>2592</v>
      </c>
      <c r="B42" s="348" t="s">
        <v>2518</v>
      </c>
      <c r="C42" s="348" t="s">
        <v>2524</v>
      </c>
      <c r="D42" s="348" t="s">
        <v>2514</v>
      </c>
      <c r="E42" s="348" t="s">
        <v>2515</v>
      </c>
      <c r="F42" s="355" t="s">
        <v>2593</v>
      </c>
      <c r="G42" s="348" t="s">
        <v>1394</v>
      </c>
      <c r="H42" s="348"/>
      <c r="I42" s="356">
        <v>9030913458</v>
      </c>
      <c r="J42" s="370" t="s">
        <v>2081</v>
      </c>
    </row>
    <row r="43" spans="1:10">
      <c r="A43" s="347" t="s">
        <v>2594</v>
      </c>
      <c r="B43" s="348" t="s">
        <v>2512</v>
      </c>
      <c r="C43" s="348" t="s">
        <v>2524</v>
      </c>
      <c r="D43" s="348" t="s">
        <v>2514</v>
      </c>
      <c r="E43" s="348" t="s">
        <v>2515</v>
      </c>
      <c r="F43" s="355" t="s">
        <v>2595</v>
      </c>
      <c r="G43" s="348" t="s">
        <v>1394</v>
      </c>
      <c r="H43" s="348"/>
      <c r="I43" s="356">
        <v>7382020049</v>
      </c>
      <c r="J43" s="370" t="s">
        <v>2081</v>
      </c>
    </row>
    <row r="44" spans="1:10">
      <c r="A44" s="347" t="s">
        <v>2596</v>
      </c>
      <c r="B44" s="348" t="s">
        <v>2518</v>
      </c>
      <c r="C44" s="348" t="s">
        <v>2524</v>
      </c>
      <c r="D44" s="348" t="s">
        <v>2514</v>
      </c>
      <c r="E44" s="348" t="s">
        <v>2515</v>
      </c>
      <c r="F44" s="355" t="s">
        <v>2597</v>
      </c>
      <c r="G44" s="348" t="s">
        <v>1394</v>
      </c>
      <c r="H44" s="348"/>
      <c r="I44" s="356">
        <v>7095692311</v>
      </c>
      <c r="J44" s="370" t="s">
        <v>2081</v>
      </c>
    </row>
    <row r="45" spans="1:10">
      <c r="A45" s="347" t="s">
        <v>2598</v>
      </c>
      <c r="B45" s="348" t="s">
        <v>2518</v>
      </c>
      <c r="C45" s="348" t="s">
        <v>2524</v>
      </c>
      <c r="D45" s="348" t="s">
        <v>2584</v>
      </c>
      <c r="E45" s="348" t="s">
        <v>2515</v>
      </c>
      <c r="F45" s="355" t="s">
        <v>2599</v>
      </c>
      <c r="G45" s="348" t="s">
        <v>1394</v>
      </c>
      <c r="H45" s="348"/>
      <c r="I45" s="356">
        <v>8309801677</v>
      </c>
      <c r="J45" s="370" t="s">
        <v>2081</v>
      </c>
    </row>
    <row r="46" spans="1:10">
      <c r="A46" s="347" t="s">
        <v>2600</v>
      </c>
      <c r="B46" s="348" t="s">
        <v>2518</v>
      </c>
      <c r="C46" s="348" t="s">
        <v>2524</v>
      </c>
      <c r="D46" s="348" t="s">
        <v>2514</v>
      </c>
      <c r="E46" s="348" t="s">
        <v>2515</v>
      </c>
      <c r="F46" s="355" t="s">
        <v>2601</v>
      </c>
      <c r="G46" s="348" t="s">
        <v>1394</v>
      </c>
      <c r="H46" s="348"/>
      <c r="I46" s="356">
        <v>6304476298</v>
      </c>
      <c r="J46" s="370" t="s">
        <v>2081</v>
      </c>
    </row>
    <row r="47" spans="1:10">
      <c r="A47" s="347" t="s">
        <v>2602</v>
      </c>
      <c r="B47" s="348" t="s">
        <v>2518</v>
      </c>
      <c r="C47" s="348" t="s">
        <v>2524</v>
      </c>
      <c r="D47" s="348" t="s">
        <v>2514</v>
      </c>
      <c r="E47" s="348" t="s">
        <v>2515</v>
      </c>
      <c r="F47" s="355" t="s">
        <v>2603</v>
      </c>
      <c r="G47" s="348" t="s">
        <v>1394</v>
      </c>
      <c r="H47" s="348"/>
      <c r="I47" s="356">
        <v>6304760260</v>
      </c>
      <c r="J47" s="370" t="s">
        <v>2081</v>
      </c>
    </row>
    <row r="48" spans="1:10">
      <c r="A48" s="347" t="s">
        <v>2604</v>
      </c>
      <c r="B48" s="348" t="s">
        <v>2518</v>
      </c>
      <c r="C48" s="348" t="s">
        <v>2519</v>
      </c>
      <c r="D48" s="348" t="s">
        <v>2514</v>
      </c>
      <c r="E48" s="348" t="s">
        <v>2515</v>
      </c>
      <c r="F48" s="355" t="s">
        <v>2605</v>
      </c>
      <c r="G48" s="348" t="s">
        <v>1394</v>
      </c>
      <c r="H48" s="348"/>
      <c r="I48" s="356">
        <v>9550552321</v>
      </c>
      <c r="J48" s="370" t="s">
        <v>2081</v>
      </c>
    </row>
    <row r="49" spans="1:10">
      <c r="A49" s="347" t="s">
        <v>2606</v>
      </c>
      <c r="B49" s="348" t="s">
        <v>2518</v>
      </c>
      <c r="C49" s="348" t="s">
        <v>2524</v>
      </c>
      <c r="D49" s="348" t="s">
        <v>2514</v>
      </c>
      <c r="E49" s="348" t="s">
        <v>2515</v>
      </c>
      <c r="F49" s="355" t="s">
        <v>2607</v>
      </c>
      <c r="G49" s="348" t="s">
        <v>1394</v>
      </c>
      <c r="H49" s="348"/>
      <c r="I49" s="356">
        <v>630559160</v>
      </c>
      <c r="J49" s="370" t="s">
        <v>2081</v>
      </c>
    </row>
    <row r="50" spans="1:10">
      <c r="A50" s="347" t="s">
        <v>2608</v>
      </c>
      <c r="B50" s="348" t="s">
        <v>2518</v>
      </c>
      <c r="C50" s="348" t="s">
        <v>2544</v>
      </c>
      <c r="D50" s="348" t="s">
        <v>2584</v>
      </c>
      <c r="E50" s="348" t="s">
        <v>2515</v>
      </c>
      <c r="F50" s="355" t="s">
        <v>2609</v>
      </c>
      <c r="G50" s="348" t="s">
        <v>1394</v>
      </c>
      <c r="H50" s="348"/>
      <c r="I50" s="356">
        <v>9381059244</v>
      </c>
      <c r="J50" s="370" t="s">
        <v>2081</v>
      </c>
    </row>
    <row r="51" spans="1:10">
      <c r="A51" s="347" t="s">
        <v>2610</v>
      </c>
      <c r="B51" s="348" t="s">
        <v>2518</v>
      </c>
      <c r="C51" s="348" t="s">
        <v>2524</v>
      </c>
      <c r="D51" s="348" t="s">
        <v>2514</v>
      </c>
      <c r="E51" s="348" t="s">
        <v>2515</v>
      </c>
      <c r="F51" s="355" t="s">
        <v>2611</v>
      </c>
      <c r="G51" s="348" t="s">
        <v>1394</v>
      </c>
      <c r="H51" s="348"/>
      <c r="I51" s="356">
        <v>9030543800</v>
      </c>
      <c r="J51" s="370" t="s">
        <v>2081</v>
      </c>
    </row>
    <row r="52" spans="1:10">
      <c r="A52" s="347" t="s">
        <v>2612</v>
      </c>
      <c r="B52" s="348" t="s">
        <v>2512</v>
      </c>
      <c r="C52" s="348" t="s">
        <v>2519</v>
      </c>
      <c r="D52" s="348" t="s">
        <v>2514</v>
      </c>
      <c r="E52" s="348" t="s">
        <v>2515</v>
      </c>
      <c r="F52" s="355" t="s">
        <v>2613</v>
      </c>
      <c r="G52" s="348" t="s">
        <v>1394</v>
      </c>
      <c r="H52" s="348"/>
      <c r="I52" s="356">
        <v>9959642471</v>
      </c>
      <c r="J52" s="370" t="s">
        <v>2081</v>
      </c>
    </row>
    <row r="53" spans="1:10">
      <c r="A53" s="347" t="s">
        <v>2614</v>
      </c>
      <c r="B53" s="348" t="s">
        <v>2518</v>
      </c>
      <c r="C53" s="348" t="s">
        <v>2524</v>
      </c>
      <c r="D53" s="348" t="s">
        <v>2514</v>
      </c>
      <c r="E53" s="348" t="s">
        <v>2515</v>
      </c>
      <c r="F53" s="355" t="s">
        <v>2615</v>
      </c>
      <c r="G53" s="348" t="s">
        <v>1394</v>
      </c>
      <c r="H53" s="348"/>
      <c r="I53" s="356">
        <v>9885576165</v>
      </c>
      <c r="J53" s="370" t="s">
        <v>2081</v>
      </c>
    </row>
    <row r="54" spans="1:10">
      <c r="A54" s="347" t="s">
        <v>2616</v>
      </c>
      <c r="B54" s="348" t="s">
        <v>2518</v>
      </c>
      <c r="C54" s="348" t="s">
        <v>2524</v>
      </c>
      <c r="D54" s="348" t="s">
        <v>2514</v>
      </c>
      <c r="E54" s="348" t="s">
        <v>2515</v>
      </c>
      <c r="F54" s="355" t="s">
        <v>2617</v>
      </c>
      <c r="G54" s="348" t="s">
        <v>1394</v>
      </c>
      <c r="H54" s="348"/>
      <c r="I54" s="356">
        <v>9676836435</v>
      </c>
      <c r="J54" s="370" t="s">
        <v>2081</v>
      </c>
    </row>
    <row r="55" spans="1:10">
      <c r="A55" s="347" t="s">
        <v>2618</v>
      </c>
      <c r="B55" s="348" t="s">
        <v>2518</v>
      </c>
      <c r="C55" s="348" t="s">
        <v>2524</v>
      </c>
      <c r="D55" s="348" t="s">
        <v>2514</v>
      </c>
      <c r="E55" s="348" t="s">
        <v>2515</v>
      </c>
      <c r="F55" s="355" t="s">
        <v>2619</v>
      </c>
      <c r="G55" s="348" t="s">
        <v>1394</v>
      </c>
      <c r="H55" s="348"/>
      <c r="I55" s="356">
        <v>7997054559</v>
      </c>
      <c r="J55" s="370" t="s">
        <v>2081</v>
      </c>
    </row>
    <row r="56" spans="1:10">
      <c r="A56" s="347" t="s">
        <v>2620</v>
      </c>
      <c r="B56" s="348" t="s">
        <v>2518</v>
      </c>
      <c r="C56" s="348" t="s">
        <v>2524</v>
      </c>
      <c r="D56" s="348" t="s">
        <v>2514</v>
      </c>
      <c r="E56" s="348" t="s">
        <v>2515</v>
      </c>
      <c r="F56" s="355" t="s">
        <v>2621</v>
      </c>
      <c r="G56" s="348" t="s">
        <v>1394</v>
      </c>
      <c r="H56" s="348"/>
      <c r="I56" s="356">
        <v>9100817585</v>
      </c>
      <c r="J56" s="370" t="s">
        <v>2081</v>
      </c>
    </row>
    <row r="57" spans="1:10">
      <c r="A57" s="347" t="s">
        <v>2622</v>
      </c>
      <c r="B57" s="348" t="s">
        <v>2518</v>
      </c>
      <c r="C57" s="348" t="s">
        <v>5</v>
      </c>
      <c r="D57" s="348" t="s">
        <v>2584</v>
      </c>
      <c r="E57" s="348" t="s">
        <v>2515</v>
      </c>
      <c r="F57" s="355" t="s">
        <v>2623</v>
      </c>
      <c r="G57" s="348" t="s">
        <v>1394</v>
      </c>
      <c r="H57" s="348"/>
      <c r="I57" s="356">
        <v>7730025186</v>
      </c>
      <c r="J57" s="370" t="s">
        <v>2081</v>
      </c>
    </row>
    <row r="58" spans="1:10">
      <c r="A58" s="347" t="s">
        <v>2624</v>
      </c>
      <c r="B58" s="348" t="s">
        <v>2518</v>
      </c>
      <c r="C58" s="348" t="s">
        <v>2519</v>
      </c>
      <c r="D58" s="348" t="s">
        <v>2514</v>
      </c>
      <c r="E58" s="348" t="s">
        <v>2515</v>
      </c>
      <c r="F58" s="355" t="s">
        <v>2625</v>
      </c>
      <c r="G58" s="348" t="s">
        <v>1394</v>
      </c>
      <c r="H58" s="348"/>
      <c r="I58" s="356">
        <v>703150454</v>
      </c>
      <c r="J58" s="370" t="s">
        <v>2081</v>
      </c>
    </row>
    <row r="59" spans="1:10">
      <c r="A59" s="347" t="s">
        <v>2626</v>
      </c>
      <c r="B59" s="348" t="s">
        <v>2512</v>
      </c>
      <c r="C59" s="348" t="s">
        <v>4</v>
      </c>
      <c r="D59" s="348" t="s">
        <v>2514</v>
      </c>
      <c r="E59" s="348" t="s">
        <v>2515</v>
      </c>
      <c r="F59" s="355" t="s">
        <v>2627</v>
      </c>
      <c r="G59" s="348" t="s">
        <v>1394</v>
      </c>
      <c r="H59" s="348"/>
      <c r="I59" s="348">
        <v>8074509887</v>
      </c>
      <c r="J59" s="370" t="s">
        <v>2081</v>
      </c>
    </row>
    <row r="60" spans="1:10">
      <c r="A60" s="347" t="s">
        <v>2628</v>
      </c>
      <c r="B60" s="348" t="s">
        <v>2518</v>
      </c>
      <c r="C60" s="348" t="s">
        <v>2519</v>
      </c>
      <c r="D60" s="348" t="s">
        <v>2584</v>
      </c>
      <c r="E60" s="348" t="s">
        <v>2515</v>
      </c>
      <c r="F60" s="355" t="s">
        <v>2629</v>
      </c>
      <c r="G60" s="348" t="s">
        <v>1394</v>
      </c>
      <c r="H60" s="348"/>
      <c r="I60" s="356">
        <v>6281430318</v>
      </c>
      <c r="J60" s="370" t="s">
        <v>2081</v>
      </c>
    </row>
    <row r="61" spans="1:10">
      <c r="A61" s="347" t="s">
        <v>2630</v>
      </c>
      <c r="B61" s="348" t="s">
        <v>2518</v>
      </c>
      <c r="C61" s="348" t="s">
        <v>2524</v>
      </c>
      <c r="D61" s="348" t="s">
        <v>2514</v>
      </c>
      <c r="E61" s="348" t="s">
        <v>2515</v>
      </c>
      <c r="F61" s="355" t="s">
        <v>2631</v>
      </c>
      <c r="G61" s="348" t="s">
        <v>1394</v>
      </c>
      <c r="H61" s="348"/>
      <c r="I61" s="356">
        <v>7997236336</v>
      </c>
      <c r="J61" s="370" t="s">
        <v>2081</v>
      </c>
    </row>
    <row r="62" spans="1:10">
      <c r="A62" s="347" t="s">
        <v>2632</v>
      </c>
      <c r="B62" s="348" t="s">
        <v>2518</v>
      </c>
      <c r="C62" s="348" t="s">
        <v>4</v>
      </c>
      <c r="D62" s="348" t="s">
        <v>2514</v>
      </c>
      <c r="E62" s="348" t="s">
        <v>2515</v>
      </c>
      <c r="F62" s="355" t="s">
        <v>2633</v>
      </c>
      <c r="G62" s="348" t="s">
        <v>1394</v>
      </c>
      <c r="H62" s="348"/>
      <c r="I62" s="356">
        <v>9642190720</v>
      </c>
      <c r="J62" s="370" t="s">
        <v>2081</v>
      </c>
    </row>
    <row r="63" spans="1:10">
      <c r="A63" s="347" t="s">
        <v>2634</v>
      </c>
      <c r="B63" s="348" t="s">
        <v>2512</v>
      </c>
      <c r="C63" s="348" t="s">
        <v>2524</v>
      </c>
      <c r="D63" s="348" t="s">
        <v>2514</v>
      </c>
      <c r="E63" s="348" t="s">
        <v>2515</v>
      </c>
      <c r="F63" s="355" t="s">
        <v>2635</v>
      </c>
      <c r="G63" s="348" t="s">
        <v>1394</v>
      </c>
      <c r="H63" s="348"/>
      <c r="I63" s="356">
        <v>9494120202</v>
      </c>
      <c r="J63" s="370" t="s">
        <v>2081</v>
      </c>
    </row>
    <row r="64" spans="1:10">
      <c r="A64" s="347" t="s">
        <v>2636</v>
      </c>
      <c r="B64" s="348" t="s">
        <v>2518</v>
      </c>
      <c r="C64" s="348" t="s">
        <v>2583</v>
      </c>
      <c r="D64" s="348" t="s">
        <v>2514</v>
      </c>
      <c r="E64" s="348" t="s">
        <v>2515</v>
      </c>
      <c r="F64" s="355" t="s">
        <v>2637</v>
      </c>
      <c r="G64" s="348" t="s">
        <v>1394</v>
      </c>
      <c r="H64" s="348"/>
      <c r="I64" s="356">
        <v>6303571572</v>
      </c>
      <c r="J64" s="370" t="s">
        <v>2081</v>
      </c>
    </row>
    <row r="65" spans="1:10">
      <c r="A65" s="347" t="s">
        <v>2638</v>
      </c>
      <c r="B65" s="348" t="s">
        <v>2518</v>
      </c>
      <c r="C65" s="348" t="s">
        <v>4</v>
      </c>
      <c r="D65" s="348" t="s">
        <v>2514</v>
      </c>
      <c r="E65" s="348" t="s">
        <v>2515</v>
      </c>
      <c r="F65" s="355" t="s">
        <v>2639</v>
      </c>
      <c r="G65" s="348" t="s">
        <v>1394</v>
      </c>
      <c r="H65" s="348"/>
      <c r="I65" s="356">
        <v>995977879</v>
      </c>
      <c r="J65" s="370" t="s">
        <v>2081</v>
      </c>
    </row>
    <row r="66" spans="1:10">
      <c r="A66" s="347" t="s">
        <v>2640</v>
      </c>
      <c r="B66" s="348" t="s">
        <v>2512</v>
      </c>
      <c r="C66" s="348" t="s">
        <v>2524</v>
      </c>
      <c r="D66" s="348" t="s">
        <v>2514</v>
      </c>
      <c r="E66" s="348" t="s">
        <v>2515</v>
      </c>
      <c r="F66" s="355" t="s">
        <v>2641</v>
      </c>
      <c r="G66" s="348" t="s">
        <v>1394</v>
      </c>
      <c r="H66" s="348"/>
      <c r="I66" s="356">
        <v>7095704766</v>
      </c>
      <c r="J66" s="370" t="s">
        <v>2081</v>
      </c>
    </row>
    <row r="67" spans="1:10">
      <c r="A67" s="347" t="s">
        <v>2642</v>
      </c>
      <c r="B67" s="348" t="s">
        <v>2518</v>
      </c>
      <c r="C67" s="348" t="s">
        <v>2544</v>
      </c>
      <c r="D67" s="348" t="s">
        <v>2514</v>
      </c>
      <c r="E67" s="348" t="s">
        <v>2515</v>
      </c>
      <c r="F67" s="355" t="s">
        <v>2643</v>
      </c>
      <c r="G67" s="348" t="s">
        <v>1394</v>
      </c>
      <c r="H67" s="348"/>
      <c r="I67" s="356">
        <v>7680099139</v>
      </c>
      <c r="J67" s="370" t="s">
        <v>2081</v>
      </c>
    </row>
    <row r="68" spans="1:10">
      <c r="A68" s="347" t="s">
        <v>2644</v>
      </c>
      <c r="B68" s="348" t="s">
        <v>2518</v>
      </c>
      <c r="C68" s="348" t="s">
        <v>2524</v>
      </c>
      <c r="D68" s="348" t="s">
        <v>2514</v>
      </c>
      <c r="E68" s="348" t="s">
        <v>2515</v>
      </c>
      <c r="F68" s="355" t="s">
        <v>2645</v>
      </c>
      <c r="G68" s="348" t="s">
        <v>1394</v>
      </c>
      <c r="H68" s="348"/>
      <c r="I68" s="356">
        <v>9553368579</v>
      </c>
      <c r="J68" s="370" t="s">
        <v>2081</v>
      </c>
    </row>
    <row r="69" spans="1:10">
      <c r="A69" s="347" t="s">
        <v>2646</v>
      </c>
      <c r="B69" s="348" t="s">
        <v>2518</v>
      </c>
      <c r="C69" s="348" t="s">
        <v>2524</v>
      </c>
      <c r="D69" s="348" t="s">
        <v>2514</v>
      </c>
      <c r="E69" s="348" t="s">
        <v>2515</v>
      </c>
      <c r="F69" s="355" t="s">
        <v>2647</v>
      </c>
      <c r="G69" s="348" t="s">
        <v>1394</v>
      </c>
      <c r="H69" s="348"/>
      <c r="I69" s="356">
        <v>6303278796</v>
      </c>
      <c r="J69" s="370" t="s">
        <v>2081</v>
      </c>
    </row>
    <row r="70" spans="1:10">
      <c r="A70" s="347" t="s">
        <v>2648</v>
      </c>
      <c r="B70" s="348" t="s">
        <v>2518</v>
      </c>
      <c r="C70" s="348" t="s">
        <v>2524</v>
      </c>
      <c r="D70" s="348" t="s">
        <v>2584</v>
      </c>
      <c r="E70" s="348" t="s">
        <v>2515</v>
      </c>
      <c r="F70" s="355" t="s">
        <v>2649</v>
      </c>
      <c r="G70" s="348" t="s">
        <v>1394</v>
      </c>
      <c r="H70" s="348"/>
      <c r="I70" s="356">
        <v>9121945679</v>
      </c>
      <c r="J70" s="370" t="s">
        <v>2081</v>
      </c>
    </row>
    <row r="71" spans="1:10">
      <c r="A71" s="347" t="s">
        <v>2650</v>
      </c>
      <c r="B71" s="348" t="s">
        <v>2518</v>
      </c>
      <c r="C71" s="348" t="s">
        <v>2524</v>
      </c>
      <c r="D71" s="348" t="s">
        <v>2514</v>
      </c>
      <c r="E71" s="348" t="s">
        <v>2515</v>
      </c>
      <c r="F71" s="355" t="s">
        <v>2651</v>
      </c>
      <c r="G71" s="348" t="s">
        <v>1394</v>
      </c>
      <c r="H71" s="348"/>
      <c r="I71" s="356">
        <v>8465850048</v>
      </c>
      <c r="J71" s="370" t="s">
        <v>2081</v>
      </c>
    </row>
    <row r="72" spans="1:10">
      <c r="A72" s="347" t="s">
        <v>2652</v>
      </c>
      <c r="B72" s="348" t="s">
        <v>2518</v>
      </c>
      <c r="C72" s="348" t="s">
        <v>2544</v>
      </c>
      <c r="D72" s="348" t="s">
        <v>2514</v>
      </c>
      <c r="E72" s="348" t="s">
        <v>2515</v>
      </c>
      <c r="F72" s="355" t="s">
        <v>2653</v>
      </c>
      <c r="G72" s="348" t="s">
        <v>1394</v>
      </c>
      <c r="H72" s="348"/>
      <c r="I72" s="356">
        <v>9381577784</v>
      </c>
      <c r="J72" s="370" t="s">
        <v>2081</v>
      </c>
    </row>
    <row r="73" spans="1:10">
      <c r="A73" s="347" t="s">
        <v>2654</v>
      </c>
      <c r="B73" s="348" t="s">
        <v>2518</v>
      </c>
      <c r="C73" s="348" t="s">
        <v>2529</v>
      </c>
      <c r="D73" s="348" t="s">
        <v>2514</v>
      </c>
      <c r="E73" s="348" t="s">
        <v>2515</v>
      </c>
      <c r="F73" s="355" t="s">
        <v>2655</v>
      </c>
      <c r="G73" s="348" t="s">
        <v>1394</v>
      </c>
      <c r="H73" s="348"/>
      <c r="I73" s="356">
        <v>6303441638</v>
      </c>
      <c r="J73" s="370" t="s">
        <v>2081</v>
      </c>
    </row>
    <row r="74" spans="1:10">
      <c r="A74" s="347" t="s">
        <v>2656</v>
      </c>
      <c r="B74" s="348" t="s">
        <v>2512</v>
      </c>
      <c r="C74" s="348" t="s">
        <v>4</v>
      </c>
      <c r="D74" s="348" t="s">
        <v>2514</v>
      </c>
      <c r="E74" s="348" t="s">
        <v>2515</v>
      </c>
      <c r="F74" s="355" t="s">
        <v>2657</v>
      </c>
      <c r="G74" s="348" t="s">
        <v>1394</v>
      </c>
      <c r="H74" s="348"/>
      <c r="I74" s="356">
        <v>9951677049</v>
      </c>
      <c r="J74" s="370" t="s">
        <v>2081</v>
      </c>
    </row>
    <row r="75" spans="1:10">
      <c r="A75" s="347" t="s">
        <v>2658</v>
      </c>
      <c r="B75" s="348" t="s">
        <v>2512</v>
      </c>
      <c r="C75" s="348" t="s">
        <v>2519</v>
      </c>
      <c r="D75" s="348" t="s">
        <v>2514</v>
      </c>
      <c r="E75" s="348" t="s">
        <v>2515</v>
      </c>
      <c r="F75" s="355" t="s">
        <v>2659</v>
      </c>
      <c r="G75" s="348" t="s">
        <v>1394</v>
      </c>
      <c r="H75" s="348"/>
      <c r="I75" s="356">
        <v>6302607299</v>
      </c>
      <c r="J75" s="370" t="s">
        <v>2081</v>
      </c>
    </row>
    <row r="76" spans="1:10">
      <c r="A76" s="347" t="s">
        <v>2660</v>
      </c>
      <c r="B76" s="348" t="s">
        <v>2518</v>
      </c>
      <c r="C76" s="348" t="s">
        <v>2524</v>
      </c>
      <c r="D76" s="348" t="s">
        <v>2584</v>
      </c>
      <c r="E76" s="348" t="s">
        <v>2515</v>
      </c>
      <c r="F76" s="355" t="s">
        <v>2661</v>
      </c>
      <c r="G76" s="348" t="s">
        <v>1394</v>
      </c>
      <c r="H76" s="348"/>
      <c r="I76" s="356">
        <v>6304467998</v>
      </c>
      <c r="J76" s="370" t="s">
        <v>2081</v>
      </c>
    </row>
    <row r="77" spans="1:10">
      <c r="A77" s="347" t="s">
        <v>2662</v>
      </c>
      <c r="B77" s="348" t="s">
        <v>2518</v>
      </c>
      <c r="C77" s="348" t="s">
        <v>2519</v>
      </c>
      <c r="D77" s="348" t="s">
        <v>2514</v>
      </c>
      <c r="E77" s="348" t="s">
        <v>2515</v>
      </c>
      <c r="F77" s="355" t="s">
        <v>2663</v>
      </c>
      <c r="G77" s="348" t="s">
        <v>1394</v>
      </c>
      <c r="H77" s="348"/>
      <c r="I77" s="356">
        <v>9398921171</v>
      </c>
      <c r="J77" s="370" t="s">
        <v>2081</v>
      </c>
    </row>
    <row r="78" spans="1:10">
      <c r="A78" s="347" t="s">
        <v>2664</v>
      </c>
      <c r="B78" s="348" t="s">
        <v>2518</v>
      </c>
      <c r="C78" s="348" t="s">
        <v>2529</v>
      </c>
      <c r="D78" s="348" t="s">
        <v>2514</v>
      </c>
      <c r="E78" s="348" t="s">
        <v>2515</v>
      </c>
      <c r="F78" s="355" t="s">
        <v>2665</v>
      </c>
      <c r="G78" s="348" t="s">
        <v>1394</v>
      </c>
      <c r="H78" s="348"/>
      <c r="I78" s="356">
        <v>9652993634</v>
      </c>
      <c r="J78" s="370" t="s">
        <v>2081</v>
      </c>
    </row>
    <row r="79" spans="1:10">
      <c r="A79" s="347" t="s">
        <v>2666</v>
      </c>
      <c r="B79" s="348" t="s">
        <v>2518</v>
      </c>
      <c r="C79" s="348" t="s">
        <v>2519</v>
      </c>
      <c r="D79" s="348" t="s">
        <v>2514</v>
      </c>
      <c r="E79" s="348" t="s">
        <v>2515</v>
      </c>
      <c r="F79" s="355" t="s">
        <v>2667</v>
      </c>
      <c r="G79" s="348" t="s">
        <v>1394</v>
      </c>
      <c r="H79" s="348"/>
      <c r="I79" s="356">
        <v>9381593144</v>
      </c>
      <c r="J79" s="370" t="s">
        <v>2081</v>
      </c>
    </row>
    <row r="80" spans="1:10">
      <c r="A80" s="347" t="s">
        <v>2668</v>
      </c>
      <c r="B80" s="348" t="s">
        <v>2518</v>
      </c>
      <c r="C80" s="348" t="s">
        <v>2544</v>
      </c>
      <c r="D80" s="348" t="s">
        <v>2514</v>
      </c>
      <c r="E80" s="348" t="s">
        <v>2515</v>
      </c>
      <c r="F80" s="355" t="s">
        <v>2669</v>
      </c>
      <c r="G80" s="348" t="s">
        <v>1394</v>
      </c>
      <c r="H80" s="348"/>
      <c r="I80" s="356">
        <v>7780210557</v>
      </c>
      <c r="J80" s="370" t="s">
        <v>2081</v>
      </c>
    </row>
    <row r="81" spans="1:10">
      <c r="A81" s="347" t="s">
        <v>2670</v>
      </c>
      <c r="B81" s="348" t="s">
        <v>2512</v>
      </c>
      <c r="C81" s="348" t="s">
        <v>2519</v>
      </c>
      <c r="D81" s="348" t="s">
        <v>2514</v>
      </c>
      <c r="E81" s="348" t="s">
        <v>2515</v>
      </c>
      <c r="F81" s="355" t="s">
        <v>2671</v>
      </c>
      <c r="G81" s="348" t="s">
        <v>1394</v>
      </c>
      <c r="H81" s="348"/>
      <c r="I81" s="356">
        <v>7386073845</v>
      </c>
      <c r="J81" s="370" t="s">
        <v>2081</v>
      </c>
    </row>
    <row r="82" spans="1:10">
      <c r="A82" s="347" t="s">
        <v>2672</v>
      </c>
      <c r="B82" s="348" t="s">
        <v>2518</v>
      </c>
      <c r="C82" s="348" t="s">
        <v>2519</v>
      </c>
      <c r="D82" s="348" t="s">
        <v>2514</v>
      </c>
      <c r="E82" s="348" t="s">
        <v>2515</v>
      </c>
      <c r="F82" s="355" t="s">
        <v>2673</v>
      </c>
      <c r="G82" s="348" t="s">
        <v>1394</v>
      </c>
      <c r="H82" s="348"/>
      <c r="I82" s="356">
        <v>6304343088</v>
      </c>
      <c r="J82" s="370" t="s">
        <v>2081</v>
      </c>
    </row>
    <row r="83" spans="1:10">
      <c r="A83" s="347" t="s">
        <v>2674</v>
      </c>
      <c r="B83" s="348" t="s">
        <v>2518</v>
      </c>
      <c r="C83" s="348" t="s">
        <v>2524</v>
      </c>
      <c r="D83" s="348" t="s">
        <v>2514</v>
      </c>
      <c r="E83" s="348" t="s">
        <v>2515</v>
      </c>
      <c r="F83" s="355" t="s">
        <v>2675</v>
      </c>
      <c r="G83" s="348" t="s">
        <v>1394</v>
      </c>
      <c r="H83" s="348"/>
      <c r="I83" s="356">
        <v>8332844537</v>
      </c>
      <c r="J83" s="370" t="s">
        <v>2081</v>
      </c>
    </row>
    <row r="84" spans="1:10">
      <c r="A84" s="347" t="s">
        <v>2676</v>
      </c>
      <c r="B84" s="348" t="s">
        <v>2518</v>
      </c>
      <c r="C84" s="348" t="s">
        <v>2524</v>
      </c>
      <c r="D84" s="348" t="s">
        <v>2514</v>
      </c>
      <c r="E84" s="348" t="s">
        <v>2515</v>
      </c>
      <c r="F84" s="355" t="s">
        <v>2677</v>
      </c>
      <c r="G84" s="348" t="s">
        <v>1394</v>
      </c>
      <c r="H84" s="348"/>
      <c r="I84" s="356">
        <v>6304526109</v>
      </c>
      <c r="J84" s="370" t="s">
        <v>2081</v>
      </c>
    </row>
    <row r="85" spans="1:10">
      <c r="A85" s="347" t="s">
        <v>2678</v>
      </c>
      <c r="B85" s="348" t="s">
        <v>2518</v>
      </c>
      <c r="C85" s="348" t="s">
        <v>2529</v>
      </c>
      <c r="D85" s="348" t="s">
        <v>2514</v>
      </c>
      <c r="E85" s="348" t="s">
        <v>2515</v>
      </c>
      <c r="F85" s="355" t="s">
        <v>2679</v>
      </c>
      <c r="G85" s="348" t="s">
        <v>1394</v>
      </c>
      <c r="H85" s="348"/>
      <c r="I85" s="356">
        <v>7893641032</v>
      </c>
      <c r="J85" s="370" t="s">
        <v>2081</v>
      </c>
    </row>
    <row r="86" spans="1:10">
      <c r="A86" s="347" t="s">
        <v>2680</v>
      </c>
      <c r="B86" s="348" t="s">
        <v>2512</v>
      </c>
      <c r="C86" s="348" t="s">
        <v>2529</v>
      </c>
      <c r="D86" s="348" t="s">
        <v>2514</v>
      </c>
      <c r="E86" s="348" t="s">
        <v>2515</v>
      </c>
      <c r="F86" s="355" t="s">
        <v>2681</v>
      </c>
      <c r="G86" s="348" t="s">
        <v>1394</v>
      </c>
      <c r="H86" s="348"/>
      <c r="I86" s="356">
        <v>9951332960</v>
      </c>
      <c r="J86" s="370" t="s">
        <v>2081</v>
      </c>
    </row>
    <row r="87" spans="1:10">
      <c r="A87" s="347" t="s">
        <v>2682</v>
      </c>
      <c r="B87" s="348" t="s">
        <v>2518</v>
      </c>
      <c r="C87" s="348" t="s">
        <v>2519</v>
      </c>
      <c r="D87" s="348" t="s">
        <v>2514</v>
      </c>
      <c r="E87" s="348" t="s">
        <v>2515</v>
      </c>
      <c r="F87" s="355" t="s">
        <v>2683</v>
      </c>
      <c r="G87" s="348" t="s">
        <v>1394</v>
      </c>
      <c r="H87" s="348"/>
      <c r="I87" s="356">
        <v>7972753760</v>
      </c>
      <c r="J87" s="370" t="s">
        <v>2081</v>
      </c>
    </row>
    <row r="88" spans="1:10">
      <c r="A88" s="347" t="s">
        <v>2684</v>
      </c>
      <c r="B88" s="348" t="s">
        <v>2518</v>
      </c>
      <c r="C88" s="348" t="s">
        <v>2524</v>
      </c>
      <c r="D88" s="348" t="s">
        <v>2514</v>
      </c>
      <c r="E88" s="348" t="s">
        <v>2515</v>
      </c>
      <c r="F88" s="355" t="s">
        <v>2685</v>
      </c>
      <c r="G88" s="348" t="s">
        <v>1394</v>
      </c>
      <c r="H88" s="348"/>
      <c r="I88" s="356">
        <v>6304865309</v>
      </c>
      <c r="J88" s="370" t="s">
        <v>2081</v>
      </c>
    </row>
    <row r="89" spans="1:10">
      <c r="A89" s="347" t="s">
        <v>2686</v>
      </c>
      <c r="B89" s="348" t="s">
        <v>2512</v>
      </c>
      <c r="C89" s="348" t="s">
        <v>2524</v>
      </c>
      <c r="D89" s="348" t="s">
        <v>2514</v>
      </c>
      <c r="E89" s="348" t="s">
        <v>2515</v>
      </c>
      <c r="F89" s="355" t="s">
        <v>2687</v>
      </c>
      <c r="G89" s="348" t="s">
        <v>1394</v>
      </c>
      <c r="H89" s="348"/>
      <c r="I89" s="356">
        <v>9010992077</v>
      </c>
      <c r="J89" s="370" t="s">
        <v>2081</v>
      </c>
    </row>
    <row r="90" spans="1:10">
      <c r="A90" s="347" t="s">
        <v>2688</v>
      </c>
      <c r="B90" s="348" t="s">
        <v>2518</v>
      </c>
      <c r="C90" s="348" t="s">
        <v>2524</v>
      </c>
      <c r="D90" s="348" t="s">
        <v>2514</v>
      </c>
      <c r="E90" s="348" t="s">
        <v>2515</v>
      </c>
      <c r="F90" s="355" t="s">
        <v>2689</v>
      </c>
      <c r="G90" s="348" t="s">
        <v>1394</v>
      </c>
      <c r="H90" s="348"/>
      <c r="I90" s="356">
        <v>7032768444</v>
      </c>
      <c r="J90" s="370" t="s">
        <v>2081</v>
      </c>
    </row>
    <row r="91" spans="1:10">
      <c r="A91" s="347" t="s">
        <v>2690</v>
      </c>
      <c r="B91" s="348" t="s">
        <v>2512</v>
      </c>
      <c r="C91" s="348" t="s">
        <v>2524</v>
      </c>
      <c r="D91" s="348" t="s">
        <v>2514</v>
      </c>
      <c r="E91" s="348" t="s">
        <v>2515</v>
      </c>
      <c r="F91" s="355" t="s">
        <v>2691</v>
      </c>
      <c r="G91" s="348" t="s">
        <v>1394</v>
      </c>
      <c r="H91" s="348"/>
      <c r="I91" s="356">
        <v>8978310421</v>
      </c>
      <c r="J91" s="370" t="s">
        <v>2081</v>
      </c>
    </row>
    <row r="92" spans="1:10">
      <c r="A92" s="347" t="s">
        <v>2692</v>
      </c>
      <c r="B92" s="348" t="s">
        <v>2518</v>
      </c>
      <c r="C92" s="348" t="s">
        <v>2529</v>
      </c>
      <c r="D92" s="348" t="s">
        <v>2514</v>
      </c>
      <c r="E92" s="348" t="s">
        <v>2515</v>
      </c>
      <c r="F92" s="355" t="s">
        <v>2693</v>
      </c>
      <c r="G92" s="348" t="s">
        <v>1394</v>
      </c>
      <c r="H92" s="348"/>
      <c r="I92" s="356">
        <v>9701998254</v>
      </c>
      <c r="J92" s="370" t="s">
        <v>2081</v>
      </c>
    </row>
    <row r="93" spans="1:10">
      <c r="A93" s="347" t="s">
        <v>2694</v>
      </c>
      <c r="B93" s="348" t="s">
        <v>2512</v>
      </c>
      <c r="C93" s="348" t="s">
        <v>4</v>
      </c>
      <c r="D93" s="348" t="s">
        <v>2514</v>
      </c>
      <c r="E93" s="348" t="s">
        <v>2515</v>
      </c>
      <c r="F93" s="355" t="s">
        <v>2695</v>
      </c>
      <c r="G93" s="348" t="s">
        <v>1394</v>
      </c>
      <c r="H93" s="348"/>
      <c r="I93" s="356">
        <v>7013257930</v>
      </c>
      <c r="J93" s="370" t="s">
        <v>2081</v>
      </c>
    </row>
    <row r="94" spans="1:10">
      <c r="A94" s="347" t="s">
        <v>2696</v>
      </c>
      <c r="B94" s="348" t="s">
        <v>2518</v>
      </c>
      <c r="C94" s="348" t="s">
        <v>2519</v>
      </c>
      <c r="D94" s="348" t="s">
        <v>2514</v>
      </c>
      <c r="E94" s="348" t="s">
        <v>2515</v>
      </c>
      <c r="F94" s="355" t="s">
        <v>2697</v>
      </c>
      <c r="G94" s="348" t="s">
        <v>1394</v>
      </c>
      <c r="H94" s="348"/>
      <c r="I94" s="356">
        <v>6281024537</v>
      </c>
      <c r="J94" s="370" t="s">
        <v>2081</v>
      </c>
    </row>
    <row r="95" spans="1:10">
      <c r="A95" s="347" t="s">
        <v>2698</v>
      </c>
      <c r="B95" s="348" t="s">
        <v>2518</v>
      </c>
      <c r="C95" s="348" t="s">
        <v>2519</v>
      </c>
      <c r="D95" s="348" t="s">
        <v>2514</v>
      </c>
      <c r="E95" s="348" t="s">
        <v>2515</v>
      </c>
      <c r="F95" s="355" t="s">
        <v>2699</v>
      </c>
      <c r="G95" s="348" t="s">
        <v>1394</v>
      </c>
      <c r="H95" s="348"/>
      <c r="I95" s="356">
        <v>9515994598</v>
      </c>
      <c r="J95" s="370" t="s">
        <v>2081</v>
      </c>
    </row>
    <row r="96" spans="1:10">
      <c r="A96" s="347" t="s">
        <v>2700</v>
      </c>
      <c r="B96" s="348" t="s">
        <v>2518</v>
      </c>
      <c r="C96" s="348" t="s">
        <v>2529</v>
      </c>
      <c r="D96" s="348" t="s">
        <v>2514</v>
      </c>
      <c r="E96" s="348" t="s">
        <v>2515</v>
      </c>
      <c r="F96" s="355" t="s">
        <v>2701</v>
      </c>
      <c r="G96" s="348" t="s">
        <v>1394</v>
      </c>
      <c r="H96" s="348"/>
      <c r="I96" s="356">
        <v>9640792706</v>
      </c>
      <c r="J96" s="370" t="s">
        <v>2081</v>
      </c>
    </row>
    <row r="97" spans="1:10">
      <c r="A97" s="347" t="s">
        <v>2702</v>
      </c>
      <c r="B97" s="348" t="s">
        <v>2512</v>
      </c>
      <c r="C97" s="348" t="s">
        <v>2524</v>
      </c>
      <c r="D97" s="348" t="s">
        <v>2514</v>
      </c>
      <c r="E97" s="348" t="s">
        <v>2515</v>
      </c>
      <c r="F97" s="355" t="s">
        <v>2703</v>
      </c>
      <c r="G97" s="348" t="s">
        <v>1394</v>
      </c>
      <c r="H97" s="348"/>
      <c r="I97" s="356">
        <v>6304439413</v>
      </c>
      <c r="J97" s="370" t="s">
        <v>2081</v>
      </c>
    </row>
    <row r="98" spans="1:10">
      <c r="A98" s="347" t="s">
        <v>2704</v>
      </c>
      <c r="B98" s="348" t="s">
        <v>2518</v>
      </c>
      <c r="C98" s="348" t="s">
        <v>2524</v>
      </c>
      <c r="D98" s="348" t="s">
        <v>2514</v>
      </c>
      <c r="E98" s="348" t="s">
        <v>2515</v>
      </c>
      <c r="F98" s="355" t="s">
        <v>2705</v>
      </c>
      <c r="G98" s="348" t="s">
        <v>1394</v>
      </c>
      <c r="H98" s="348"/>
      <c r="I98" s="356">
        <v>9666211867</v>
      </c>
      <c r="J98" s="370" t="s">
        <v>2081</v>
      </c>
    </row>
    <row r="99" spans="1:10">
      <c r="A99" s="347" t="s">
        <v>2706</v>
      </c>
      <c r="B99" s="348" t="s">
        <v>2512</v>
      </c>
      <c r="C99" s="348" t="s">
        <v>2524</v>
      </c>
      <c r="D99" s="348" t="s">
        <v>2514</v>
      </c>
      <c r="E99" s="348" t="s">
        <v>2515</v>
      </c>
      <c r="F99" s="355" t="s">
        <v>2707</v>
      </c>
      <c r="G99" s="348" t="s">
        <v>1394</v>
      </c>
      <c r="H99" s="348"/>
      <c r="I99" s="356">
        <v>9030169688</v>
      </c>
      <c r="J99" s="370" t="s">
        <v>2081</v>
      </c>
    </row>
    <row r="100" spans="1:10">
      <c r="A100" s="347" t="s">
        <v>2708</v>
      </c>
      <c r="B100" s="348" t="s">
        <v>2512</v>
      </c>
      <c r="C100" s="348" t="s">
        <v>2519</v>
      </c>
      <c r="D100" s="348" t="s">
        <v>2514</v>
      </c>
      <c r="E100" s="348" t="s">
        <v>2515</v>
      </c>
      <c r="F100" s="355" t="s">
        <v>2709</v>
      </c>
      <c r="G100" s="348" t="s">
        <v>1394</v>
      </c>
      <c r="H100" s="348"/>
      <c r="I100" s="356">
        <v>9573750044</v>
      </c>
      <c r="J100" s="370" t="s">
        <v>2081</v>
      </c>
    </row>
    <row r="101" spans="1:10">
      <c r="A101" s="347" t="s">
        <v>2710</v>
      </c>
      <c r="B101" s="348" t="s">
        <v>2518</v>
      </c>
      <c r="C101" s="348" t="s">
        <v>2524</v>
      </c>
      <c r="D101" s="348" t="s">
        <v>2711</v>
      </c>
      <c r="E101" s="348" t="s">
        <v>2515</v>
      </c>
      <c r="F101" s="355" t="s">
        <v>2712</v>
      </c>
      <c r="G101" s="348" t="s">
        <v>1394</v>
      </c>
      <c r="H101" s="348"/>
      <c r="I101" s="356">
        <v>7893553788</v>
      </c>
      <c r="J101" s="370" t="s">
        <v>2081</v>
      </c>
    </row>
    <row r="102" spans="1:10">
      <c r="A102" s="347" t="s">
        <v>2713</v>
      </c>
      <c r="B102" s="348" t="s">
        <v>2518</v>
      </c>
      <c r="C102" s="348" t="s">
        <v>2524</v>
      </c>
      <c r="D102" s="348" t="s">
        <v>2514</v>
      </c>
      <c r="E102" s="348" t="s">
        <v>2515</v>
      </c>
      <c r="F102" s="355" t="s">
        <v>2714</v>
      </c>
      <c r="G102" s="348" t="s">
        <v>1394</v>
      </c>
      <c r="H102" s="348"/>
      <c r="I102" s="356">
        <v>6303444294</v>
      </c>
      <c r="J102" s="370" t="s">
        <v>2081</v>
      </c>
    </row>
    <row r="103" spans="1:10">
      <c r="A103" s="347" t="s">
        <v>2715</v>
      </c>
      <c r="B103" s="348" t="s">
        <v>2518</v>
      </c>
      <c r="C103" s="348" t="s">
        <v>2524</v>
      </c>
      <c r="D103" s="348" t="s">
        <v>2514</v>
      </c>
      <c r="E103" s="348" t="s">
        <v>2515</v>
      </c>
      <c r="F103" s="351" t="s">
        <v>2716</v>
      </c>
      <c r="G103" s="348" t="s">
        <v>1394</v>
      </c>
      <c r="H103" s="348"/>
      <c r="I103" s="356">
        <v>7702836409</v>
      </c>
      <c r="J103" s="370" t="s">
        <v>2081</v>
      </c>
    </row>
    <row r="104" spans="1:10">
      <c r="A104" s="347" t="s">
        <v>2717</v>
      </c>
      <c r="B104" s="348" t="s">
        <v>2518</v>
      </c>
      <c r="C104" s="348" t="s">
        <v>2524</v>
      </c>
      <c r="D104" s="348" t="s">
        <v>2514</v>
      </c>
      <c r="E104" s="348" t="s">
        <v>2515</v>
      </c>
      <c r="F104" s="355" t="s">
        <v>2718</v>
      </c>
      <c r="G104" s="348" t="s">
        <v>1394</v>
      </c>
      <c r="H104" s="348"/>
      <c r="I104" s="356">
        <v>9100607248</v>
      </c>
      <c r="J104" s="370" t="s">
        <v>2081</v>
      </c>
    </row>
    <row r="105" spans="1:10">
      <c r="A105" s="347" t="s">
        <v>2719</v>
      </c>
      <c r="B105" s="348" t="s">
        <v>2512</v>
      </c>
      <c r="C105" s="348" t="s">
        <v>2544</v>
      </c>
      <c r="D105" s="348" t="s">
        <v>2514</v>
      </c>
      <c r="E105" s="348" t="s">
        <v>2515</v>
      </c>
      <c r="F105" s="355" t="s">
        <v>2720</v>
      </c>
      <c r="G105" s="348" t="s">
        <v>1394</v>
      </c>
      <c r="H105" s="348"/>
      <c r="I105" s="356">
        <v>8688888256</v>
      </c>
      <c r="J105" s="370" t="s">
        <v>2081</v>
      </c>
    </row>
    <row r="106" spans="1:10">
      <c r="A106" s="347" t="s">
        <v>2721</v>
      </c>
      <c r="B106" s="348" t="s">
        <v>2518</v>
      </c>
      <c r="C106" s="348" t="s">
        <v>2544</v>
      </c>
      <c r="D106" s="348" t="s">
        <v>2514</v>
      </c>
      <c r="E106" s="348" t="s">
        <v>2515</v>
      </c>
      <c r="F106" s="355" t="s">
        <v>2722</v>
      </c>
      <c r="G106" s="348" t="s">
        <v>1394</v>
      </c>
      <c r="H106" s="348"/>
      <c r="I106" s="356">
        <v>7780679551</v>
      </c>
      <c r="J106" s="370" t="s">
        <v>2081</v>
      </c>
    </row>
    <row r="107" spans="1:10">
      <c r="A107" s="347" t="s">
        <v>2723</v>
      </c>
      <c r="B107" s="348" t="s">
        <v>2518</v>
      </c>
      <c r="C107" s="348" t="s">
        <v>2544</v>
      </c>
      <c r="D107" s="348" t="s">
        <v>2514</v>
      </c>
      <c r="E107" s="348" t="s">
        <v>2515</v>
      </c>
      <c r="F107" s="355" t="s">
        <v>2724</v>
      </c>
      <c r="G107" s="348" t="s">
        <v>1394</v>
      </c>
      <c r="H107" s="348" t="s">
        <v>2725</v>
      </c>
      <c r="I107" s="356">
        <v>7013694288</v>
      </c>
      <c r="J107" s="370" t="s">
        <v>443</v>
      </c>
    </row>
    <row r="108" spans="1:10">
      <c r="A108" s="347" t="s">
        <v>2726</v>
      </c>
      <c r="B108" s="348" t="s">
        <v>2512</v>
      </c>
      <c r="C108" s="348" t="s">
        <v>2544</v>
      </c>
      <c r="D108" s="348" t="s">
        <v>2514</v>
      </c>
      <c r="E108" s="348" t="s">
        <v>2515</v>
      </c>
      <c r="F108" s="355" t="s">
        <v>2727</v>
      </c>
      <c r="G108" s="348" t="s">
        <v>1394</v>
      </c>
      <c r="H108" s="348" t="s">
        <v>2728</v>
      </c>
      <c r="I108" s="356">
        <v>7993625603</v>
      </c>
      <c r="J108" s="370" t="s">
        <v>443</v>
      </c>
    </row>
    <row r="109" spans="1:10">
      <c r="A109" s="347" t="s">
        <v>2729</v>
      </c>
      <c r="B109" s="348" t="s">
        <v>2518</v>
      </c>
      <c r="C109" s="348" t="s">
        <v>2524</v>
      </c>
      <c r="D109" s="348" t="s">
        <v>2514</v>
      </c>
      <c r="E109" s="348" t="s">
        <v>2515</v>
      </c>
      <c r="F109" s="355" t="s">
        <v>2730</v>
      </c>
      <c r="G109" s="348" t="s">
        <v>1394</v>
      </c>
      <c r="H109" s="348" t="s">
        <v>2731</v>
      </c>
      <c r="I109" s="356">
        <v>8886085710</v>
      </c>
      <c r="J109" s="370" t="s">
        <v>443</v>
      </c>
    </row>
    <row r="110" spans="1:10">
      <c r="A110" s="347" t="s">
        <v>2732</v>
      </c>
      <c r="B110" s="348" t="s">
        <v>2518</v>
      </c>
      <c r="C110" s="348" t="s">
        <v>2583</v>
      </c>
      <c r="D110" s="348" t="s">
        <v>2514</v>
      </c>
      <c r="E110" s="348" t="s">
        <v>2515</v>
      </c>
      <c r="F110" s="355" t="s">
        <v>2733</v>
      </c>
      <c r="G110" s="348" t="s">
        <v>1394</v>
      </c>
      <c r="H110" s="348" t="s">
        <v>2734</v>
      </c>
      <c r="I110" s="356">
        <v>9640853475</v>
      </c>
      <c r="J110" s="370" t="s">
        <v>443</v>
      </c>
    </row>
    <row r="111" spans="1:10">
      <c r="A111" s="347" t="s">
        <v>2735</v>
      </c>
      <c r="B111" s="348" t="s">
        <v>2518</v>
      </c>
      <c r="C111" s="348" t="s">
        <v>5</v>
      </c>
      <c r="D111" s="348" t="s">
        <v>2584</v>
      </c>
      <c r="E111" s="348" t="s">
        <v>2515</v>
      </c>
      <c r="F111" s="345" t="s">
        <v>2736</v>
      </c>
      <c r="G111" s="348" t="s">
        <v>1394</v>
      </c>
      <c r="H111" s="348" t="s">
        <v>2737</v>
      </c>
      <c r="I111" s="348">
        <v>9000120582</v>
      </c>
      <c r="J111" s="370" t="s">
        <v>443</v>
      </c>
    </row>
    <row r="112" spans="1:10">
      <c r="A112" s="347" t="s">
        <v>2738</v>
      </c>
      <c r="B112" s="348" t="s">
        <v>2512</v>
      </c>
      <c r="C112" s="348" t="s">
        <v>2524</v>
      </c>
      <c r="D112" s="348" t="s">
        <v>2514</v>
      </c>
      <c r="E112" s="348" t="s">
        <v>2515</v>
      </c>
      <c r="F112" s="355" t="s">
        <v>2739</v>
      </c>
      <c r="G112" s="348" t="s">
        <v>1394</v>
      </c>
      <c r="H112" s="348" t="s">
        <v>2740</v>
      </c>
      <c r="I112" s="356">
        <v>9866664688</v>
      </c>
      <c r="J112" s="370" t="s">
        <v>443</v>
      </c>
    </row>
    <row r="113" spans="1:10">
      <c r="A113" s="347" t="s">
        <v>2741</v>
      </c>
      <c r="B113" s="348" t="s">
        <v>2512</v>
      </c>
      <c r="C113" s="345" t="s">
        <v>2529</v>
      </c>
      <c r="D113" s="348" t="s">
        <v>2514</v>
      </c>
      <c r="E113" s="348" t="s">
        <v>2515</v>
      </c>
      <c r="F113" s="355" t="s">
        <v>2742</v>
      </c>
      <c r="G113" s="348" t="s">
        <v>1394</v>
      </c>
      <c r="H113" s="348" t="s">
        <v>2743</v>
      </c>
      <c r="I113" s="356">
        <v>7997789889</v>
      </c>
      <c r="J113" s="370" t="s">
        <v>443</v>
      </c>
    </row>
    <row r="114" spans="1:10">
      <c r="A114" s="347" t="s">
        <v>2744</v>
      </c>
      <c r="B114" s="348" t="s">
        <v>2518</v>
      </c>
      <c r="C114" s="348" t="s">
        <v>2544</v>
      </c>
      <c r="D114" s="348" t="s">
        <v>2514</v>
      </c>
      <c r="E114" s="348" t="s">
        <v>2515</v>
      </c>
      <c r="F114" s="355" t="s">
        <v>2745</v>
      </c>
      <c r="G114" s="348" t="s">
        <v>1394</v>
      </c>
      <c r="H114" s="348" t="s">
        <v>2746</v>
      </c>
      <c r="I114" s="356">
        <v>7288099948</v>
      </c>
      <c r="J114" s="370" t="s">
        <v>443</v>
      </c>
    </row>
    <row r="115" spans="1:10">
      <c r="A115" s="347" t="s">
        <v>2747</v>
      </c>
      <c r="B115" s="348" t="s">
        <v>2518</v>
      </c>
      <c r="C115" s="348" t="s">
        <v>2524</v>
      </c>
      <c r="D115" s="348" t="s">
        <v>2514</v>
      </c>
      <c r="E115" s="348" t="s">
        <v>2515</v>
      </c>
      <c r="F115" s="355" t="s">
        <v>2748</v>
      </c>
      <c r="G115" s="348" t="s">
        <v>1394</v>
      </c>
      <c r="H115" s="348" t="s">
        <v>2749</v>
      </c>
      <c r="I115" s="356">
        <v>8309507546</v>
      </c>
      <c r="J115" s="370" t="s">
        <v>443</v>
      </c>
    </row>
    <row r="116" spans="1:10">
      <c r="A116" s="347" t="s">
        <v>2750</v>
      </c>
      <c r="B116" s="348" t="s">
        <v>2518</v>
      </c>
      <c r="C116" s="348" t="s">
        <v>2524</v>
      </c>
      <c r="D116" s="348" t="s">
        <v>2514</v>
      </c>
      <c r="E116" s="348" t="s">
        <v>2515</v>
      </c>
      <c r="F116" s="355" t="s">
        <v>2751</v>
      </c>
      <c r="G116" s="348" t="s">
        <v>1394</v>
      </c>
      <c r="H116" s="348" t="s">
        <v>2752</v>
      </c>
      <c r="I116" s="356">
        <v>8247208310</v>
      </c>
      <c r="J116" s="370" t="s">
        <v>443</v>
      </c>
    </row>
    <row r="117" spans="1:10">
      <c r="A117" s="347" t="s">
        <v>2753</v>
      </c>
      <c r="B117" s="348" t="s">
        <v>2518</v>
      </c>
      <c r="C117" s="348" t="s">
        <v>2524</v>
      </c>
      <c r="D117" s="348" t="s">
        <v>2514</v>
      </c>
      <c r="E117" s="348" t="s">
        <v>2515</v>
      </c>
      <c r="F117" s="355" t="s">
        <v>2754</v>
      </c>
      <c r="G117" s="348" t="s">
        <v>1394</v>
      </c>
      <c r="H117" s="348" t="s">
        <v>2755</v>
      </c>
      <c r="I117" s="356">
        <v>9030877141</v>
      </c>
      <c r="J117" s="370" t="s">
        <v>443</v>
      </c>
    </row>
    <row r="118" spans="1:10">
      <c r="A118" s="347" t="s">
        <v>2756</v>
      </c>
      <c r="B118" s="348" t="s">
        <v>2518</v>
      </c>
      <c r="C118" s="349" t="s">
        <v>2524</v>
      </c>
      <c r="D118" s="348" t="s">
        <v>2514</v>
      </c>
      <c r="E118" s="348" t="s">
        <v>2515</v>
      </c>
      <c r="F118" s="355" t="s">
        <v>2757</v>
      </c>
      <c r="G118" s="348" t="s">
        <v>1394</v>
      </c>
      <c r="H118" s="348" t="s">
        <v>2758</v>
      </c>
      <c r="I118" s="356">
        <v>9494418959</v>
      </c>
      <c r="J118" s="370" t="s">
        <v>443</v>
      </c>
    </row>
    <row r="119" spans="1:10">
      <c r="A119" s="347" t="s">
        <v>2759</v>
      </c>
      <c r="B119" s="348" t="s">
        <v>2518</v>
      </c>
      <c r="C119" s="348" t="s">
        <v>2519</v>
      </c>
      <c r="D119" s="348" t="s">
        <v>2514</v>
      </c>
      <c r="E119" s="348" t="s">
        <v>2515</v>
      </c>
      <c r="F119" s="355" t="s">
        <v>2760</v>
      </c>
      <c r="G119" s="348" t="s">
        <v>1394</v>
      </c>
      <c r="H119" s="348" t="s">
        <v>2761</v>
      </c>
      <c r="I119" s="356">
        <v>9121995277</v>
      </c>
      <c r="J119" s="370" t="s">
        <v>443</v>
      </c>
    </row>
    <row r="120" spans="1:10">
      <c r="A120" s="347" t="s">
        <v>2762</v>
      </c>
      <c r="B120" s="348" t="s">
        <v>2518</v>
      </c>
      <c r="C120" s="348" t="s">
        <v>4</v>
      </c>
      <c r="D120" s="348" t="s">
        <v>2514</v>
      </c>
      <c r="E120" s="348" t="s">
        <v>2515</v>
      </c>
      <c r="F120" s="355" t="s">
        <v>2763</v>
      </c>
      <c r="G120" s="348" t="s">
        <v>1394</v>
      </c>
      <c r="H120" s="348" t="s">
        <v>2764</v>
      </c>
      <c r="I120" s="356">
        <v>8885422814</v>
      </c>
      <c r="J120" s="370" t="s">
        <v>443</v>
      </c>
    </row>
    <row r="121" spans="1:10">
      <c r="A121" s="347" t="s">
        <v>2765</v>
      </c>
      <c r="B121" s="348" t="s">
        <v>2518</v>
      </c>
      <c r="C121" s="349" t="s">
        <v>2524</v>
      </c>
      <c r="D121" s="348" t="s">
        <v>2514</v>
      </c>
      <c r="E121" s="348" t="s">
        <v>2515</v>
      </c>
      <c r="F121" s="355" t="s">
        <v>2766</v>
      </c>
      <c r="G121" s="348" t="s">
        <v>1394</v>
      </c>
      <c r="H121" s="348" t="s">
        <v>2767</v>
      </c>
      <c r="I121" s="356">
        <v>7995151277</v>
      </c>
      <c r="J121" s="370" t="s">
        <v>443</v>
      </c>
    </row>
    <row r="122" spans="1:10">
      <c r="A122" s="347" t="s">
        <v>2768</v>
      </c>
      <c r="B122" s="348" t="s">
        <v>2518</v>
      </c>
      <c r="C122" s="348" t="s">
        <v>2524</v>
      </c>
      <c r="D122" s="348" t="s">
        <v>2711</v>
      </c>
      <c r="E122" s="348" t="s">
        <v>2515</v>
      </c>
      <c r="F122" s="355" t="s">
        <v>2769</v>
      </c>
      <c r="G122" s="348" t="s">
        <v>1394</v>
      </c>
      <c r="H122" s="348" t="s">
        <v>2770</v>
      </c>
      <c r="I122" s="356">
        <v>9284914319</v>
      </c>
      <c r="J122" s="370" t="s">
        <v>443</v>
      </c>
    </row>
    <row r="123" spans="1:10">
      <c r="A123" s="347" t="s">
        <v>2771</v>
      </c>
      <c r="B123" s="348" t="s">
        <v>2518</v>
      </c>
      <c r="C123" s="348" t="s">
        <v>4</v>
      </c>
      <c r="D123" s="348" t="s">
        <v>2514</v>
      </c>
      <c r="E123" s="348" t="s">
        <v>2515</v>
      </c>
      <c r="F123" s="355" t="s">
        <v>2772</v>
      </c>
      <c r="G123" s="348" t="s">
        <v>1394</v>
      </c>
      <c r="H123" s="348" t="s">
        <v>2773</v>
      </c>
      <c r="I123" s="356">
        <v>9177815091</v>
      </c>
      <c r="J123" s="370" t="s">
        <v>443</v>
      </c>
    </row>
    <row r="124" spans="1:10">
      <c r="A124" s="347" t="s">
        <v>2774</v>
      </c>
      <c r="B124" s="348" t="s">
        <v>2512</v>
      </c>
      <c r="C124" s="348" t="s">
        <v>2544</v>
      </c>
      <c r="D124" s="348" t="s">
        <v>2514</v>
      </c>
      <c r="E124" s="348" t="s">
        <v>2515</v>
      </c>
      <c r="F124" s="355" t="s">
        <v>2775</v>
      </c>
      <c r="G124" s="348" t="s">
        <v>1394</v>
      </c>
      <c r="H124" s="348" t="s">
        <v>2776</v>
      </c>
      <c r="I124" s="356">
        <v>7702556530</v>
      </c>
      <c r="J124" s="370" t="s">
        <v>443</v>
      </c>
    </row>
    <row r="125" spans="1:10">
      <c r="A125" s="347" t="s">
        <v>2777</v>
      </c>
      <c r="B125" s="348" t="s">
        <v>2518</v>
      </c>
      <c r="C125" s="348" t="s">
        <v>2544</v>
      </c>
      <c r="D125" s="348" t="s">
        <v>2514</v>
      </c>
      <c r="E125" s="348" t="s">
        <v>2515</v>
      </c>
      <c r="F125" s="355" t="s">
        <v>2778</v>
      </c>
      <c r="G125" s="348" t="s">
        <v>1394</v>
      </c>
      <c r="H125" s="348" t="s">
        <v>2779</v>
      </c>
      <c r="I125" s="356">
        <v>8367497659</v>
      </c>
      <c r="J125" s="370" t="s">
        <v>443</v>
      </c>
    </row>
    <row r="126" spans="1:10">
      <c r="A126" s="347" t="s">
        <v>2780</v>
      </c>
      <c r="B126" s="348" t="s">
        <v>2518</v>
      </c>
      <c r="C126" s="348" t="s">
        <v>2544</v>
      </c>
      <c r="D126" s="348" t="s">
        <v>2514</v>
      </c>
      <c r="E126" s="348" t="s">
        <v>2515</v>
      </c>
      <c r="F126" s="355" t="s">
        <v>2781</v>
      </c>
      <c r="G126" s="348" t="s">
        <v>1394</v>
      </c>
      <c r="H126" s="348" t="s">
        <v>2782</v>
      </c>
      <c r="I126" s="356">
        <v>9493899111</v>
      </c>
      <c r="J126" s="370" t="s">
        <v>443</v>
      </c>
    </row>
    <row r="127" spans="1:10">
      <c r="A127" s="347" t="s">
        <v>2783</v>
      </c>
      <c r="B127" s="348" t="s">
        <v>2518</v>
      </c>
      <c r="C127" s="348" t="s">
        <v>2524</v>
      </c>
      <c r="D127" s="348" t="s">
        <v>2584</v>
      </c>
      <c r="E127" s="348" t="s">
        <v>2515</v>
      </c>
      <c r="F127" s="355" t="s">
        <v>2784</v>
      </c>
      <c r="G127" s="348" t="s">
        <v>1394</v>
      </c>
      <c r="H127" s="348" t="s">
        <v>2785</v>
      </c>
      <c r="I127" s="356">
        <v>9515650676</v>
      </c>
      <c r="J127" s="370" t="s">
        <v>443</v>
      </c>
    </row>
    <row r="128" spans="1:10">
      <c r="A128" s="347" t="s">
        <v>2786</v>
      </c>
      <c r="B128" s="348" t="s">
        <v>2512</v>
      </c>
      <c r="C128" s="348" t="s">
        <v>2519</v>
      </c>
      <c r="D128" s="348" t="s">
        <v>2514</v>
      </c>
      <c r="E128" s="348" t="s">
        <v>2515</v>
      </c>
      <c r="F128" s="355" t="s">
        <v>2787</v>
      </c>
      <c r="G128" s="348" t="s">
        <v>1394</v>
      </c>
      <c r="H128" s="348" t="s">
        <v>2788</v>
      </c>
      <c r="I128" s="356">
        <v>7730988560</v>
      </c>
      <c r="J128" s="370" t="s">
        <v>443</v>
      </c>
    </row>
    <row r="129" spans="1:10">
      <c r="A129" s="347" t="s">
        <v>2789</v>
      </c>
      <c r="B129" s="348" t="s">
        <v>2518</v>
      </c>
      <c r="C129" s="348" t="s">
        <v>2544</v>
      </c>
      <c r="D129" s="348" t="s">
        <v>2514</v>
      </c>
      <c r="E129" s="348" t="s">
        <v>2515</v>
      </c>
      <c r="F129" s="355" t="s">
        <v>2790</v>
      </c>
      <c r="G129" s="348" t="s">
        <v>1394</v>
      </c>
      <c r="H129" s="348" t="s">
        <v>2791</v>
      </c>
      <c r="I129" s="356">
        <v>9182811664</v>
      </c>
      <c r="J129" s="370" t="s">
        <v>443</v>
      </c>
    </row>
    <row r="130" spans="1:10">
      <c r="A130" s="347" t="s">
        <v>2792</v>
      </c>
      <c r="B130" s="348" t="s">
        <v>2518</v>
      </c>
      <c r="C130" s="348" t="s">
        <v>2524</v>
      </c>
      <c r="D130" s="348" t="s">
        <v>2514</v>
      </c>
      <c r="E130" s="348" t="s">
        <v>2515</v>
      </c>
      <c r="F130" s="355" t="s">
        <v>2793</v>
      </c>
      <c r="G130" s="348" t="s">
        <v>1394</v>
      </c>
      <c r="H130" s="348" t="s">
        <v>2794</v>
      </c>
      <c r="I130" s="356">
        <v>7702571030</v>
      </c>
      <c r="J130" s="370" t="s">
        <v>443</v>
      </c>
    </row>
    <row r="131" spans="1:10">
      <c r="A131" s="347" t="s">
        <v>2795</v>
      </c>
      <c r="B131" s="348" t="s">
        <v>2518</v>
      </c>
      <c r="C131" s="348" t="s">
        <v>2524</v>
      </c>
      <c r="D131" s="348" t="s">
        <v>2514</v>
      </c>
      <c r="E131" s="348" t="s">
        <v>2515</v>
      </c>
      <c r="F131" s="355" t="s">
        <v>2796</v>
      </c>
      <c r="G131" s="348" t="s">
        <v>1394</v>
      </c>
      <c r="H131" s="348" t="s">
        <v>2797</v>
      </c>
      <c r="I131" s="356">
        <v>6301791970</v>
      </c>
      <c r="J131" s="370" t="s">
        <v>443</v>
      </c>
    </row>
    <row r="132" spans="1:10">
      <c r="A132" s="347" t="s">
        <v>2798</v>
      </c>
      <c r="B132" s="348" t="s">
        <v>2518</v>
      </c>
      <c r="C132" s="348" t="s">
        <v>2524</v>
      </c>
      <c r="D132" s="348" t="s">
        <v>2514</v>
      </c>
      <c r="E132" s="348" t="s">
        <v>2515</v>
      </c>
      <c r="F132" s="355" t="s">
        <v>2799</v>
      </c>
      <c r="G132" s="348" t="s">
        <v>1394</v>
      </c>
      <c r="H132" s="348" t="s">
        <v>2800</v>
      </c>
      <c r="I132" s="356">
        <v>8919291691</v>
      </c>
      <c r="J132" s="370" t="s">
        <v>443</v>
      </c>
    </row>
    <row r="133" spans="1:10">
      <c r="A133" s="347" t="s">
        <v>2801</v>
      </c>
      <c r="B133" s="348" t="s">
        <v>2518</v>
      </c>
      <c r="C133" s="348" t="s">
        <v>2524</v>
      </c>
      <c r="D133" s="348" t="s">
        <v>2514</v>
      </c>
      <c r="E133" s="348" t="s">
        <v>2515</v>
      </c>
      <c r="F133" s="355" t="s">
        <v>2802</v>
      </c>
      <c r="G133" s="348" t="s">
        <v>1394</v>
      </c>
      <c r="H133" s="348" t="s">
        <v>2803</v>
      </c>
      <c r="I133" s="356">
        <v>7032449133</v>
      </c>
      <c r="J133" s="370" t="s">
        <v>443</v>
      </c>
    </row>
    <row r="134" spans="1:10">
      <c r="A134" s="347" t="s">
        <v>2804</v>
      </c>
      <c r="B134" s="348" t="s">
        <v>2518</v>
      </c>
      <c r="C134" s="348" t="s">
        <v>2544</v>
      </c>
      <c r="D134" s="348" t="s">
        <v>2514</v>
      </c>
      <c r="E134" s="348" t="s">
        <v>2515</v>
      </c>
      <c r="F134" s="355" t="s">
        <v>2805</v>
      </c>
      <c r="G134" s="348" t="s">
        <v>1394</v>
      </c>
      <c r="H134" s="348" t="s">
        <v>2806</v>
      </c>
      <c r="I134" s="356">
        <v>7901031800</v>
      </c>
      <c r="J134" s="370" t="s">
        <v>443</v>
      </c>
    </row>
    <row r="135" spans="1:10">
      <c r="A135" s="347" t="s">
        <v>2807</v>
      </c>
      <c r="B135" s="348" t="s">
        <v>2518</v>
      </c>
      <c r="C135" s="350" t="s">
        <v>2524</v>
      </c>
      <c r="D135" s="348" t="s">
        <v>2514</v>
      </c>
      <c r="E135" s="348" t="s">
        <v>2515</v>
      </c>
      <c r="F135" s="355" t="s">
        <v>2808</v>
      </c>
      <c r="G135" s="348" t="s">
        <v>1394</v>
      </c>
      <c r="H135" s="348" t="s">
        <v>2809</v>
      </c>
      <c r="I135" s="356">
        <v>7075616912</v>
      </c>
      <c r="J135" s="370" t="s">
        <v>443</v>
      </c>
    </row>
    <row r="136" spans="1:10">
      <c r="A136" s="347" t="s">
        <v>2810</v>
      </c>
      <c r="B136" s="348" t="s">
        <v>2518</v>
      </c>
      <c r="C136" s="348" t="s">
        <v>2519</v>
      </c>
      <c r="D136" s="348" t="s">
        <v>2514</v>
      </c>
      <c r="E136" s="348" t="s">
        <v>2515</v>
      </c>
      <c r="F136" s="355" t="s">
        <v>2811</v>
      </c>
      <c r="G136" s="348" t="s">
        <v>1394</v>
      </c>
      <c r="H136" s="348" t="s">
        <v>2812</v>
      </c>
      <c r="I136" s="356">
        <v>9985399199</v>
      </c>
      <c r="J136" s="370" t="s">
        <v>443</v>
      </c>
    </row>
    <row r="137" spans="1:10">
      <c r="A137" s="347" t="s">
        <v>2813</v>
      </c>
      <c r="B137" s="348" t="s">
        <v>2518</v>
      </c>
      <c r="C137" s="348" t="s">
        <v>2524</v>
      </c>
      <c r="D137" s="348" t="s">
        <v>2514</v>
      </c>
      <c r="E137" s="348" t="s">
        <v>2515</v>
      </c>
      <c r="F137" s="355" t="s">
        <v>2814</v>
      </c>
      <c r="G137" s="348" t="s">
        <v>1394</v>
      </c>
      <c r="H137" s="348" t="s">
        <v>2815</v>
      </c>
      <c r="I137" s="356">
        <v>9010734787</v>
      </c>
      <c r="J137" s="370" t="s">
        <v>443</v>
      </c>
    </row>
    <row r="138" spans="1:10">
      <c r="A138" s="347" t="s">
        <v>2816</v>
      </c>
      <c r="B138" s="348" t="s">
        <v>2518</v>
      </c>
      <c r="C138" s="348" t="s">
        <v>4</v>
      </c>
      <c r="D138" s="348" t="s">
        <v>2514</v>
      </c>
      <c r="E138" s="348" t="s">
        <v>2515</v>
      </c>
      <c r="F138" s="355" t="s">
        <v>2817</v>
      </c>
      <c r="G138" s="348" t="s">
        <v>1394</v>
      </c>
      <c r="H138" s="348" t="s">
        <v>2818</v>
      </c>
      <c r="I138" s="356">
        <v>9100181639</v>
      </c>
      <c r="J138" s="370" t="s">
        <v>443</v>
      </c>
    </row>
    <row r="139" spans="1:10">
      <c r="A139" s="347" t="s">
        <v>2819</v>
      </c>
      <c r="B139" s="348" t="s">
        <v>2518</v>
      </c>
      <c r="C139" s="348" t="s">
        <v>2524</v>
      </c>
      <c r="D139" s="348" t="s">
        <v>2514</v>
      </c>
      <c r="E139" s="348" t="s">
        <v>2515</v>
      </c>
      <c r="F139" s="355" t="s">
        <v>2820</v>
      </c>
      <c r="G139" s="348" t="s">
        <v>1394</v>
      </c>
      <c r="H139" s="348" t="s">
        <v>2821</v>
      </c>
      <c r="I139" s="356">
        <v>7981693435</v>
      </c>
      <c r="J139" s="370" t="s">
        <v>443</v>
      </c>
    </row>
    <row r="140" spans="1:10">
      <c r="A140" s="347" t="s">
        <v>2822</v>
      </c>
      <c r="B140" s="348" t="s">
        <v>2518</v>
      </c>
      <c r="C140" s="348" t="s">
        <v>2519</v>
      </c>
      <c r="D140" s="348" t="s">
        <v>2514</v>
      </c>
      <c r="E140" s="348" t="s">
        <v>2515</v>
      </c>
      <c r="F140" s="355" t="s">
        <v>2823</v>
      </c>
      <c r="G140" s="348" t="s">
        <v>1394</v>
      </c>
      <c r="H140" s="348" t="s">
        <v>2824</v>
      </c>
      <c r="I140" s="356">
        <v>9398654886</v>
      </c>
      <c r="J140" s="370" t="s">
        <v>443</v>
      </c>
    </row>
    <row r="141" spans="1:10">
      <c r="A141" s="347" t="s">
        <v>2825</v>
      </c>
      <c r="B141" s="348" t="s">
        <v>2512</v>
      </c>
      <c r="C141" s="348" t="s">
        <v>2524</v>
      </c>
      <c r="D141" s="348" t="s">
        <v>2514</v>
      </c>
      <c r="E141" s="348" t="s">
        <v>2515</v>
      </c>
      <c r="F141" s="355" t="s">
        <v>2826</v>
      </c>
      <c r="G141" s="348" t="s">
        <v>1394</v>
      </c>
      <c r="H141" s="348" t="s">
        <v>2827</v>
      </c>
      <c r="I141" s="356">
        <v>7997886585</v>
      </c>
      <c r="J141" s="370" t="s">
        <v>443</v>
      </c>
    </row>
    <row r="142" spans="1:10">
      <c r="A142" s="347" t="s">
        <v>2828</v>
      </c>
      <c r="B142" s="348" t="s">
        <v>2518</v>
      </c>
      <c r="C142" s="350" t="s">
        <v>2524</v>
      </c>
      <c r="D142" s="348" t="s">
        <v>2514</v>
      </c>
      <c r="E142" s="348" t="s">
        <v>2515</v>
      </c>
      <c r="F142" s="355" t="s">
        <v>2829</v>
      </c>
      <c r="G142" s="348" t="s">
        <v>1394</v>
      </c>
      <c r="H142" s="348" t="s">
        <v>2830</v>
      </c>
      <c r="I142" s="356">
        <v>9100312733</v>
      </c>
      <c r="J142" s="370" t="s">
        <v>443</v>
      </c>
    </row>
    <row r="143" spans="1:10">
      <c r="A143" s="347" t="s">
        <v>2831</v>
      </c>
      <c r="B143" s="348" t="s">
        <v>2518</v>
      </c>
      <c r="C143" s="350" t="s">
        <v>2524</v>
      </c>
      <c r="D143" s="348" t="s">
        <v>2514</v>
      </c>
      <c r="E143" s="348" t="s">
        <v>2515</v>
      </c>
      <c r="F143" s="355" t="s">
        <v>2832</v>
      </c>
      <c r="G143" s="348" t="s">
        <v>1394</v>
      </c>
      <c r="H143" s="348" t="s">
        <v>2833</v>
      </c>
      <c r="I143" s="356">
        <v>7729063796</v>
      </c>
      <c r="J143" s="370" t="s">
        <v>443</v>
      </c>
    </row>
    <row r="144" spans="1:10">
      <c r="A144" s="347" t="s">
        <v>2834</v>
      </c>
      <c r="B144" s="348" t="s">
        <v>2512</v>
      </c>
      <c r="C144" s="348" t="s">
        <v>2583</v>
      </c>
      <c r="D144" s="348" t="s">
        <v>2514</v>
      </c>
      <c r="E144" s="348" t="s">
        <v>2515</v>
      </c>
      <c r="F144" s="355" t="s">
        <v>2835</v>
      </c>
      <c r="G144" s="348" t="s">
        <v>1394</v>
      </c>
      <c r="H144" s="348" t="s">
        <v>2836</v>
      </c>
      <c r="I144" s="356">
        <v>7675058704</v>
      </c>
      <c r="J144" s="370" t="s">
        <v>443</v>
      </c>
    </row>
    <row r="145" spans="1:10">
      <c r="A145" s="347" t="s">
        <v>2837</v>
      </c>
      <c r="B145" s="348" t="s">
        <v>2518</v>
      </c>
      <c r="C145" s="348" t="s">
        <v>2544</v>
      </c>
      <c r="D145" s="348" t="s">
        <v>2514</v>
      </c>
      <c r="E145" s="348" t="s">
        <v>2515</v>
      </c>
      <c r="F145" s="355" t="s">
        <v>2838</v>
      </c>
      <c r="G145" s="348" t="s">
        <v>1394</v>
      </c>
      <c r="H145" s="348" t="s">
        <v>2839</v>
      </c>
      <c r="I145" s="356">
        <v>9533925299</v>
      </c>
      <c r="J145" s="370" t="s">
        <v>443</v>
      </c>
    </row>
    <row r="146" spans="1:10">
      <c r="A146" s="347" t="s">
        <v>2840</v>
      </c>
      <c r="B146" s="348" t="s">
        <v>2518</v>
      </c>
      <c r="C146" s="348" t="s">
        <v>5</v>
      </c>
      <c r="D146" s="348" t="s">
        <v>2514</v>
      </c>
      <c r="E146" s="348" t="s">
        <v>2515</v>
      </c>
      <c r="F146" s="355" t="s">
        <v>2841</v>
      </c>
      <c r="G146" s="348" t="s">
        <v>1394</v>
      </c>
      <c r="H146" s="348" t="s">
        <v>2842</v>
      </c>
      <c r="I146" s="356">
        <v>6300437072</v>
      </c>
      <c r="J146" s="370" t="s">
        <v>443</v>
      </c>
    </row>
    <row r="147" spans="1:10">
      <c r="A147" s="347" t="s">
        <v>2843</v>
      </c>
      <c r="B147" s="348" t="s">
        <v>2518</v>
      </c>
      <c r="C147" s="348" t="s">
        <v>2524</v>
      </c>
      <c r="D147" s="348" t="s">
        <v>2514</v>
      </c>
      <c r="E147" s="348" t="s">
        <v>2515</v>
      </c>
      <c r="F147" s="355" t="s">
        <v>2844</v>
      </c>
      <c r="G147" s="348" t="s">
        <v>1394</v>
      </c>
      <c r="H147" s="348" t="s">
        <v>2845</v>
      </c>
      <c r="I147" s="356">
        <v>7981577996</v>
      </c>
      <c r="J147" s="370" t="s">
        <v>443</v>
      </c>
    </row>
    <row r="148" spans="1:10">
      <c r="A148" s="347" t="s">
        <v>2846</v>
      </c>
      <c r="B148" s="348" t="s">
        <v>2512</v>
      </c>
      <c r="C148" s="348" t="s">
        <v>2524</v>
      </c>
      <c r="D148" s="348" t="s">
        <v>2514</v>
      </c>
      <c r="E148" s="348" t="s">
        <v>2515</v>
      </c>
      <c r="F148" s="355" t="s">
        <v>2847</v>
      </c>
      <c r="G148" s="348" t="s">
        <v>1394</v>
      </c>
      <c r="H148" s="348" t="s">
        <v>2848</v>
      </c>
      <c r="I148" s="356">
        <v>8374372088</v>
      </c>
      <c r="J148" s="370" t="s">
        <v>443</v>
      </c>
    </row>
    <row r="149" spans="1:10">
      <c r="A149" s="347" t="s">
        <v>2849</v>
      </c>
      <c r="B149" s="348" t="s">
        <v>2518</v>
      </c>
      <c r="C149" s="348" t="s">
        <v>4</v>
      </c>
      <c r="D149" s="348" t="s">
        <v>2514</v>
      </c>
      <c r="E149" s="348" t="s">
        <v>2515</v>
      </c>
      <c r="F149" s="355" t="s">
        <v>2850</v>
      </c>
      <c r="G149" s="348" t="s">
        <v>1394</v>
      </c>
      <c r="H149" s="348" t="s">
        <v>2851</v>
      </c>
      <c r="I149" s="356">
        <v>8125692363</v>
      </c>
      <c r="J149" s="370" t="s">
        <v>443</v>
      </c>
    </row>
    <row r="150" spans="1:10">
      <c r="A150" s="347" t="s">
        <v>2852</v>
      </c>
      <c r="B150" s="348" t="s">
        <v>2512</v>
      </c>
      <c r="C150" s="348" t="s">
        <v>2524</v>
      </c>
      <c r="D150" s="348" t="s">
        <v>2514</v>
      </c>
      <c r="E150" s="348" t="s">
        <v>2515</v>
      </c>
      <c r="F150" s="355" t="s">
        <v>2853</v>
      </c>
      <c r="G150" s="348" t="s">
        <v>1394</v>
      </c>
      <c r="H150" s="348" t="s">
        <v>2854</v>
      </c>
      <c r="I150" s="356">
        <v>7993471135</v>
      </c>
      <c r="J150" s="370" t="s">
        <v>443</v>
      </c>
    </row>
    <row r="151" spans="1:10">
      <c r="A151" s="347" t="s">
        <v>2855</v>
      </c>
      <c r="B151" s="348" t="s">
        <v>2518</v>
      </c>
      <c r="C151" s="348" t="s">
        <v>2524</v>
      </c>
      <c r="D151" s="348" t="s">
        <v>2514</v>
      </c>
      <c r="E151" s="348" t="s">
        <v>2515</v>
      </c>
      <c r="F151" s="355" t="s">
        <v>2856</v>
      </c>
      <c r="G151" s="348" t="s">
        <v>1394</v>
      </c>
      <c r="H151" s="348" t="s">
        <v>2857</v>
      </c>
      <c r="I151" s="356">
        <v>9010164075</v>
      </c>
      <c r="J151" s="370" t="s">
        <v>443</v>
      </c>
    </row>
    <row r="152" spans="1:10">
      <c r="A152" s="347" t="s">
        <v>2858</v>
      </c>
      <c r="B152" s="348" t="s">
        <v>2518</v>
      </c>
      <c r="C152" s="348" t="s">
        <v>2524</v>
      </c>
      <c r="D152" s="348" t="s">
        <v>2514</v>
      </c>
      <c r="E152" s="348" t="s">
        <v>2515</v>
      </c>
      <c r="F152" s="355" t="s">
        <v>2859</v>
      </c>
      <c r="G152" s="348" t="s">
        <v>1394</v>
      </c>
      <c r="H152" s="348" t="s">
        <v>2860</v>
      </c>
      <c r="I152" s="356">
        <v>7569855855</v>
      </c>
      <c r="J152" s="370" t="s">
        <v>443</v>
      </c>
    </row>
    <row r="153" spans="1:10">
      <c r="A153" s="347" t="s">
        <v>2861</v>
      </c>
      <c r="B153" s="348" t="s">
        <v>2518</v>
      </c>
      <c r="C153" s="348" t="s">
        <v>2524</v>
      </c>
      <c r="D153" s="348" t="s">
        <v>2514</v>
      </c>
      <c r="E153" s="348" t="s">
        <v>2515</v>
      </c>
      <c r="F153" s="355" t="s">
        <v>2862</v>
      </c>
      <c r="G153" s="348" t="s">
        <v>1394</v>
      </c>
      <c r="H153" s="348" t="s">
        <v>2863</v>
      </c>
      <c r="I153" s="356">
        <v>8500796747</v>
      </c>
      <c r="J153" s="370" t="s">
        <v>443</v>
      </c>
    </row>
    <row r="154" spans="1:10">
      <c r="A154" s="347" t="s">
        <v>2864</v>
      </c>
      <c r="B154" s="348" t="s">
        <v>2518</v>
      </c>
      <c r="C154" s="348" t="s">
        <v>4</v>
      </c>
      <c r="D154" s="348" t="s">
        <v>2514</v>
      </c>
      <c r="E154" s="348" t="s">
        <v>2515</v>
      </c>
      <c r="F154" s="355" t="s">
        <v>2865</v>
      </c>
      <c r="G154" s="348" t="s">
        <v>1394</v>
      </c>
      <c r="H154" s="348" t="s">
        <v>2866</v>
      </c>
      <c r="I154" s="356">
        <v>8985061019</v>
      </c>
      <c r="J154" s="370" t="s">
        <v>443</v>
      </c>
    </row>
    <row r="155" spans="1:10">
      <c r="A155" s="347" t="s">
        <v>2867</v>
      </c>
      <c r="B155" s="348" t="s">
        <v>2518</v>
      </c>
      <c r="C155" s="348" t="s">
        <v>2529</v>
      </c>
      <c r="D155" s="348" t="s">
        <v>2514</v>
      </c>
      <c r="E155" s="348" t="s">
        <v>2515</v>
      </c>
      <c r="F155" s="355" t="s">
        <v>2868</v>
      </c>
      <c r="G155" s="348" t="s">
        <v>1394</v>
      </c>
      <c r="H155" s="348" t="s">
        <v>2869</v>
      </c>
      <c r="I155" s="356">
        <v>8309863357</v>
      </c>
      <c r="J155" s="370" t="s">
        <v>443</v>
      </c>
    </row>
    <row r="156" spans="1:10">
      <c r="A156" s="347" t="s">
        <v>2870</v>
      </c>
      <c r="B156" s="348" t="s">
        <v>2518</v>
      </c>
      <c r="C156" s="348" t="s">
        <v>2519</v>
      </c>
      <c r="D156" s="348" t="s">
        <v>2514</v>
      </c>
      <c r="E156" s="348" t="s">
        <v>2515</v>
      </c>
      <c r="F156" s="355" t="s">
        <v>2871</v>
      </c>
      <c r="G156" s="348" t="s">
        <v>1394</v>
      </c>
      <c r="H156" s="348" t="s">
        <v>2872</v>
      </c>
      <c r="I156" s="356">
        <v>9182973803</v>
      </c>
      <c r="J156" s="370" t="s">
        <v>443</v>
      </c>
    </row>
    <row r="157" spans="1:10">
      <c r="A157" s="347" t="s">
        <v>2873</v>
      </c>
      <c r="B157" s="348" t="s">
        <v>2518</v>
      </c>
      <c r="C157" s="348" t="s">
        <v>2524</v>
      </c>
      <c r="D157" s="348" t="s">
        <v>2514</v>
      </c>
      <c r="E157" s="348" t="s">
        <v>2515</v>
      </c>
      <c r="F157" s="355" t="s">
        <v>2874</v>
      </c>
      <c r="G157" s="348" t="s">
        <v>1394</v>
      </c>
      <c r="H157" s="348" t="s">
        <v>2875</v>
      </c>
      <c r="I157" s="356">
        <v>9121028785</v>
      </c>
      <c r="J157" s="370" t="s">
        <v>443</v>
      </c>
    </row>
    <row r="158" spans="1:10">
      <c r="A158" s="347" t="s">
        <v>2876</v>
      </c>
      <c r="B158" s="348" t="s">
        <v>2518</v>
      </c>
      <c r="C158" s="348" t="s">
        <v>2544</v>
      </c>
      <c r="D158" s="348" t="s">
        <v>2514</v>
      </c>
      <c r="E158" s="348" t="s">
        <v>2515</v>
      </c>
      <c r="F158" s="355" t="s">
        <v>2877</v>
      </c>
      <c r="G158" s="348" t="s">
        <v>1394</v>
      </c>
      <c r="H158" s="348" t="s">
        <v>2878</v>
      </c>
      <c r="I158" s="356">
        <v>8919102188</v>
      </c>
      <c r="J158" s="370" t="s">
        <v>443</v>
      </c>
    </row>
    <row r="159" spans="1:10">
      <c r="A159" s="347" t="s">
        <v>2879</v>
      </c>
      <c r="B159" s="348" t="s">
        <v>2518</v>
      </c>
      <c r="C159" s="348" t="s">
        <v>2529</v>
      </c>
      <c r="D159" s="348" t="s">
        <v>2514</v>
      </c>
      <c r="E159" s="348" t="s">
        <v>2515</v>
      </c>
      <c r="F159" s="355" t="s">
        <v>2880</v>
      </c>
      <c r="G159" s="348" t="s">
        <v>1394</v>
      </c>
      <c r="H159" s="348" t="s">
        <v>2881</v>
      </c>
      <c r="I159" s="356">
        <v>8897534109</v>
      </c>
      <c r="J159" s="370" t="s">
        <v>443</v>
      </c>
    </row>
    <row r="160" spans="1:10">
      <c r="A160" s="347" t="s">
        <v>2882</v>
      </c>
      <c r="B160" s="348" t="s">
        <v>2518</v>
      </c>
      <c r="C160" s="348" t="s">
        <v>2524</v>
      </c>
      <c r="D160" s="348" t="s">
        <v>2514</v>
      </c>
      <c r="E160" s="348" t="s">
        <v>2515</v>
      </c>
      <c r="F160" s="355" t="s">
        <v>2883</v>
      </c>
      <c r="G160" s="348" t="s">
        <v>1394</v>
      </c>
      <c r="H160" s="348" t="s">
        <v>2884</v>
      </c>
      <c r="I160" s="356">
        <v>7330871759</v>
      </c>
      <c r="J160" s="370" t="s">
        <v>443</v>
      </c>
    </row>
    <row r="161" spans="1:10">
      <c r="A161" s="347" t="s">
        <v>2885</v>
      </c>
      <c r="B161" s="348" t="s">
        <v>2518</v>
      </c>
      <c r="C161" s="348" t="s">
        <v>2524</v>
      </c>
      <c r="D161" s="348" t="s">
        <v>2514</v>
      </c>
      <c r="E161" s="348" t="s">
        <v>2515</v>
      </c>
      <c r="F161" s="355" t="s">
        <v>2886</v>
      </c>
      <c r="G161" s="348" t="s">
        <v>1394</v>
      </c>
      <c r="H161" s="348" t="s">
        <v>2887</v>
      </c>
      <c r="I161" s="356">
        <v>7997175966</v>
      </c>
      <c r="J161" s="370" t="s">
        <v>443</v>
      </c>
    </row>
    <row r="162" spans="1:10">
      <c r="A162" s="347" t="s">
        <v>2888</v>
      </c>
      <c r="B162" s="348" t="s">
        <v>2518</v>
      </c>
      <c r="C162" s="348" t="s">
        <v>2544</v>
      </c>
      <c r="D162" s="348" t="s">
        <v>2514</v>
      </c>
      <c r="E162" s="348" t="s">
        <v>2515</v>
      </c>
      <c r="F162" s="355" t="s">
        <v>2889</v>
      </c>
      <c r="G162" s="348" t="s">
        <v>1394</v>
      </c>
      <c r="H162" s="348" t="s">
        <v>2890</v>
      </c>
      <c r="I162" s="356">
        <v>8328330343</v>
      </c>
      <c r="J162" s="370" t="s">
        <v>443</v>
      </c>
    </row>
    <row r="163" spans="1:10">
      <c r="A163" s="347" t="s">
        <v>2891</v>
      </c>
      <c r="B163" s="348" t="s">
        <v>2518</v>
      </c>
      <c r="C163" s="348" t="s">
        <v>5</v>
      </c>
      <c r="D163" s="348" t="s">
        <v>2584</v>
      </c>
      <c r="E163" s="348" t="s">
        <v>2515</v>
      </c>
      <c r="F163" s="345" t="s">
        <v>2736</v>
      </c>
      <c r="G163" s="348" t="s">
        <v>1394</v>
      </c>
      <c r="H163" s="348" t="s">
        <v>2892</v>
      </c>
      <c r="I163" s="348">
        <v>9502446275</v>
      </c>
      <c r="J163" s="370" t="s">
        <v>443</v>
      </c>
    </row>
    <row r="164" spans="1:10">
      <c r="A164" s="347" t="s">
        <v>2893</v>
      </c>
      <c r="B164" s="348" t="s">
        <v>2518</v>
      </c>
      <c r="C164" s="348" t="s">
        <v>2583</v>
      </c>
      <c r="D164" s="348" t="s">
        <v>2514</v>
      </c>
      <c r="E164" s="348" t="s">
        <v>2515</v>
      </c>
      <c r="F164" s="345" t="s">
        <v>2736</v>
      </c>
      <c r="G164" s="348" t="s">
        <v>1394</v>
      </c>
      <c r="H164" s="348" t="s">
        <v>2894</v>
      </c>
      <c r="I164" s="348">
        <v>9949710639</v>
      </c>
      <c r="J164" s="370" t="s">
        <v>443</v>
      </c>
    </row>
    <row r="165" spans="1:10">
      <c r="A165" s="347" t="s">
        <v>2895</v>
      </c>
      <c r="B165" s="348" t="s">
        <v>2512</v>
      </c>
      <c r="C165" s="348" t="s">
        <v>2583</v>
      </c>
      <c r="D165" s="348" t="s">
        <v>2584</v>
      </c>
      <c r="E165" s="348" t="s">
        <v>2515</v>
      </c>
      <c r="F165" s="355" t="s">
        <v>2896</v>
      </c>
      <c r="G165" s="348" t="s">
        <v>1394</v>
      </c>
      <c r="H165" s="348" t="s">
        <v>2897</v>
      </c>
      <c r="I165" s="356">
        <v>9908954334</v>
      </c>
      <c r="J165" s="370" t="s">
        <v>443</v>
      </c>
    </row>
    <row r="166" spans="1:10">
      <c r="A166" s="347" t="s">
        <v>2898</v>
      </c>
      <c r="B166" s="348" t="s">
        <v>2512</v>
      </c>
      <c r="C166" s="348" t="s">
        <v>2583</v>
      </c>
      <c r="D166" s="348" t="s">
        <v>2514</v>
      </c>
      <c r="E166" s="348" t="s">
        <v>2515</v>
      </c>
      <c r="F166" s="355" t="s">
        <v>2899</v>
      </c>
      <c r="G166" s="348" t="s">
        <v>1394</v>
      </c>
      <c r="H166" s="348" t="s">
        <v>2900</v>
      </c>
      <c r="I166" s="356">
        <v>7981197695</v>
      </c>
      <c r="J166" s="370" t="s">
        <v>443</v>
      </c>
    </row>
    <row r="167" spans="1:10">
      <c r="A167" s="347" t="s">
        <v>2901</v>
      </c>
      <c r="B167" s="348" t="s">
        <v>2518</v>
      </c>
      <c r="C167" s="348" t="s">
        <v>2524</v>
      </c>
      <c r="D167" s="348" t="s">
        <v>2514</v>
      </c>
      <c r="E167" s="348" t="s">
        <v>2515</v>
      </c>
      <c r="F167" s="355" t="s">
        <v>2902</v>
      </c>
      <c r="G167" s="348" t="s">
        <v>1394</v>
      </c>
      <c r="H167" s="348" t="s">
        <v>2903</v>
      </c>
      <c r="I167" s="356">
        <v>7675895299</v>
      </c>
      <c r="J167" s="370" t="s">
        <v>443</v>
      </c>
    </row>
    <row r="168" spans="1:10">
      <c r="A168" s="347" t="s">
        <v>2904</v>
      </c>
      <c r="B168" s="348" t="s">
        <v>2518</v>
      </c>
      <c r="C168" s="348" t="s">
        <v>2529</v>
      </c>
      <c r="D168" s="348" t="s">
        <v>2514</v>
      </c>
      <c r="E168" s="348" t="s">
        <v>2515</v>
      </c>
      <c r="F168" s="355" t="s">
        <v>2905</v>
      </c>
      <c r="G168" s="348" t="s">
        <v>1394</v>
      </c>
      <c r="H168" s="348" t="s">
        <v>2906</v>
      </c>
      <c r="I168" s="356">
        <v>9949519839</v>
      </c>
      <c r="J168" s="370" t="s">
        <v>443</v>
      </c>
    </row>
    <row r="169" spans="1:10">
      <c r="A169" s="347" t="s">
        <v>2907</v>
      </c>
      <c r="B169" s="348" t="s">
        <v>2518</v>
      </c>
      <c r="C169" s="348" t="s">
        <v>2524</v>
      </c>
      <c r="D169" s="348" t="s">
        <v>2514</v>
      </c>
      <c r="E169" s="348" t="s">
        <v>2515</v>
      </c>
      <c r="F169" s="355" t="s">
        <v>2908</v>
      </c>
      <c r="G169" s="348" t="s">
        <v>1394</v>
      </c>
      <c r="H169" s="348" t="s">
        <v>2909</v>
      </c>
      <c r="I169" s="356">
        <v>9550887168</v>
      </c>
      <c r="J169" s="370" t="s">
        <v>443</v>
      </c>
    </row>
    <row r="170" spans="1:10">
      <c r="A170" s="347" t="s">
        <v>2910</v>
      </c>
      <c r="B170" s="348" t="s">
        <v>2518</v>
      </c>
      <c r="C170" s="348" t="s">
        <v>4</v>
      </c>
      <c r="D170" s="348" t="s">
        <v>2514</v>
      </c>
      <c r="E170" s="348" t="s">
        <v>2515</v>
      </c>
      <c r="F170" s="355" t="s">
        <v>2911</v>
      </c>
      <c r="G170" s="348" t="s">
        <v>1394</v>
      </c>
      <c r="H170" s="348" t="s">
        <v>2912</v>
      </c>
      <c r="I170" s="356">
        <v>8309677824</v>
      </c>
      <c r="J170" s="370" t="s">
        <v>443</v>
      </c>
    </row>
    <row r="171" spans="1:10">
      <c r="A171" s="347" t="s">
        <v>2913</v>
      </c>
      <c r="B171" s="348" t="s">
        <v>2518</v>
      </c>
      <c r="C171" s="348" t="s">
        <v>2524</v>
      </c>
      <c r="D171" s="348" t="s">
        <v>2514</v>
      </c>
      <c r="E171" s="348" t="s">
        <v>2515</v>
      </c>
      <c r="F171" s="355" t="s">
        <v>2914</v>
      </c>
      <c r="G171" s="348" t="s">
        <v>1394</v>
      </c>
      <c r="H171" s="348" t="s">
        <v>2915</v>
      </c>
      <c r="I171" s="356">
        <v>7702233693</v>
      </c>
      <c r="J171" s="370" t="s">
        <v>443</v>
      </c>
    </row>
    <row r="172" spans="1:10">
      <c r="A172" s="347" t="s">
        <v>2916</v>
      </c>
      <c r="B172" s="348" t="s">
        <v>2518</v>
      </c>
      <c r="C172" s="348" t="s">
        <v>2544</v>
      </c>
      <c r="D172" s="348" t="s">
        <v>2514</v>
      </c>
      <c r="E172" s="348" t="s">
        <v>2515</v>
      </c>
      <c r="F172" s="355" t="s">
        <v>2917</v>
      </c>
      <c r="G172" s="348" t="s">
        <v>1394</v>
      </c>
      <c r="H172" s="348" t="s">
        <v>2918</v>
      </c>
      <c r="I172" s="356">
        <v>9652999347</v>
      </c>
      <c r="J172" s="370" t="s">
        <v>443</v>
      </c>
    </row>
    <row r="173" spans="1:10">
      <c r="A173" s="347" t="s">
        <v>2919</v>
      </c>
      <c r="B173" s="348" t="s">
        <v>2512</v>
      </c>
      <c r="C173" s="348" t="s">
        <v>2544</v>
      </c>
      <c r="D173" s="348" t="s">
        <v>2514</v>
      </c>
      <c r="E173" s="348" t="s">
        <v>2515</v>
      </c>
      <c r="F173" s="355" t="s">
        <v>2920</v>
      </c>
      <c r="G173" s="348" t="s">
        <v>1394</v>
      </c>
      <c r="H173" s="348" t="s">
        <v>2921</v>
      </c>
      <c r="I173" s="356">
        <v>8639096125</v>
      </c>
      <c r="J173" s="370" t="s">
        <v>443</v>
      </c>
    </row>
    <row r="174" spans="1:10">
      <c r="A174" s="347" t="s">
        <v>2922</v>
      </c>
      <c r="B174" s="348" t="s">
        <v>2518</v>
      </c>
      <c r="C174" s="348" t="s">
        <v>2513</v>
      </c>
      <c r="D174" s="348" t="s">
        <v>2514</v>
      </c>
      <c r="E174" s="348" t="s">
        <v>2515</v>
      </c>
      <c r="F174" s="345" t="s">
        <v>2736</v>
      </c>
      <c r="G174" s="348" t="s">
        <v>1394</v>
      </c>
      <c r="H174" s="348" t="s">
        <v>2923</v>
      </c>
      <c r="I174" s="348">
        <v>7660076244</v>
      </c>
      <c r="J174" s="370" t="s">
        <v>443</v>
      </c>
    </row>
    <row r="175" spans="1:10">
      <c r="A175" s="347" t="s">
        <v>2924</v>
      </c>
      <c r="B175" s="348" t="s">
        <v>2518</v>
      </c>
      <c r="C175" s="348" t="s">
        <v>2544</v>
      </c>
      <c r="D175" s="348" t="s">
        <v>2514</v>
      </c>
      <c r="E175" s="348" t="s">
        <v>2515</v>
      </c>
      <c r="F175" s="355" t="s">
        <v>2925</v>
      </c>
      <c r="G175" s="348" t="s">
        <v>1394</v>
      </c>
      <c r="H175" s="348" t="s">
        <v>2926</v>
      </c>
      <c r="I175" s="356">
        <v>7989045126</v>
      </c>
      <c r="J175" s="370" t="s">
        <v>443</v>
      </c>
    </row>
    <row r="176" spans="1:10">
      <c r="A176" s="347" t="s">
        <v>2927</v>
      </c>
      <c r="B176" s="348" t="s">
        <v>2518</v>
      </c>
      <c r="C176" s="348" t="s">
        <v>4</v>
      </c>
      <c r="D176" s="348" t="s">
        <v>2514</v>
      </c>
      <c r="E176" s="348" t="s">
        <v>2515</v>
      </c>
      <c r="F176" s="355" t="s">
        <v>2928</v>
      </c>
      <c r="G176" s="348" t="s">
        <v>1394</v>
      </c>
      <c r="H176" s="348" t="s">
        <v>2929</v>
      </c>
      <c r="I176" s="356">
        <v>7675943225</v>
      </c>
      <c r="J176" s="370" t="s">
        <v>443</v>
      </c>
    </row>
    <row r="177" spans="1:10">
      <c r="A177" s="347" t="s">
        <v>2930</v>
      </c>
      <c r="B177" s="348" t="s">
        <v>2518</v>
      </c>
      <c r="C177" s="348" t="s">
        <v>2524</v>
      </c>
      <c r="D177" s="348" t="s">
        <v>2514</v>
      </c>
      <c r="E177" s="348" t="s">
        <v>2515</v>
      </c>
      <c r="F177" s="355" t="s">
        <v>2931</v>
      </c>
      <c r="G177" s="348" t="s">
        <v>1394</v>
      </c>
      <c r="H177" s="348" t="s">
        <v>2932</v>
      </c>
      <c r="I177" s="356">
        <v>9182481812</v>
      </c>
      <c r="J177" s="370" t="s">
        <v>443</v>
      </c>
    </row>
    <row r="178" spans="1:10">
      <c r="A178" s="347" t="s">
        <v>2933</v>
      </c>
      <c r="B178" s="348" t="s">
        <v>2518</v>
      </c>
      <c r="C178" s="348" t="s">
        <v>2544</v>
      </c>
      <c r="D178" s="348" t="s">
        <v>2514</v>
      </c>
      <c r="E178" s="348" t="s">
        <v>2515</v>
      </c>
      <c r="F178" s="355" t="s">
        <v>2934</v>
      </c>
      <c r="G178" s="348" t="s">
        <v>1394</v>
      </c>
      <c r="H178" s="348" t="s">
        <v>2935</v>
      </c>
      <c r="I178" s="356">
        <v>9398011575</v>
      </c>
      <c r="J178" s="370" t="s">
        <v>443</v>
      </c>
    </row>
    <row r="179" spans="1:10">
      <c r="A179" s="347" t="s">
        <v>2936</v>
      </c>
      <c r="B179" s="348" t="s">
        <v>2512</v>
      </c>
      <c r="C179" s="348" t="s">
        <v>2524</v>
      </c>
      <c r="D179" s="348" t="s">
        <v>2514</v>
      </c>
      <c r="E179" s="348" t="s">
        <v>2515</v>
      </c>
      <c r="F179" s="355" t="s">
        <v>2937</v>
      </c>
      <c r="G179" s="348" t="s">
        <v>1394</v>
      </c>
      <c r="H179" s="348" t="s">
        <v>2938</v>
      </c>
      <c r="I179" s="356">
        <v>7780426800</v>
      </c>
      <c r="J179" s="370" t="s">
        <v>443</v>
      </c>
    </row>
    <row r="180" spans="1:10">
      <c r="A180" s="347" t="s">
        <v>2939</v>
      </c>
      <c r="B180" s="348" t="s">
        <v>2518</v>
      </c>
      <c r="C180" s="348" t="s">
        <v>4</v>
      </c>
      <c r="D180" s="348" t="s">
        <v>2514</v>
      </c>
      <c r="E180" s="348" t="s">
        <v>2515</v>
      </c>
      <c r="F180" s="355" t="s">
        <v>2940</v>
      </c>
      <c r="G180" s="348" t="s">
        <v>1394</v>
      </c>
      <c r="H180" s="348" t="s">
        <v>2941</v>
      </c>
      <c r="I180" s="356">
        <v>9398542522</v>
      </c>
      <c r="J180" s="370" t="s">
        <v>443</v>
      </c>
    </row>
    <row r="181" spans="1:10">
      <c r="A181" s="347" t="s">
        <v>2942</v>
      </c>
      <c r="B181" s="348" t="s">
        <v>2512</v>
      </c>
      <c r="C181" s="348" t="s">
        <v>2524</v>
      </c>
      <c r="D181" s="348" t="s">
        <v>2514</v>
      </c>
      <c r="E181" s="348" t="s">
        <v>2515</v>
      </c>
      <c r="F181" s="355" t="s">
        <v>2943</v>
      </c>
      <c r="G181" s="348" t="s">
        <v>1394</v>
      </c>
      <c r="H181" s="348" t="s">
        <v>2944</v>
      </c>
      <c r="I181" s="356">
        <v>7032694963</v>
      </c>
      <c r="J181" s="370" t="s">
        <v>443</v>
      </c>
    </row>
    <row r="182" spans="1:10">
      <c r="A182" s="347" t="s">
        <v>2945</v>
      </c>
      <c r="B182" s="348" t="s">
        <v>2518</v>
      </c>
      <c r="C182" s="348" t="s">
        <v>2524</v>
      </c>
      <c r="D182" s="348" t="s">
        <v>2514</v>
      </c>
      <c r="E182" s="348" t="s">
        <v>2515</v>
      </c>
      <c r="F182" s="355" t="s">
        <v>2946</v>
      </c>
      <c r="G182" s="348" t="s">
        <v>1394</v>
      </c>
      <c r="H182" s="348" t="s">
        <v>2947</v>
      </c>
      <c r="I182" s="356">
        <v>7989909923</v>
      </c>
      <c r="J182" s="370" t="s">
        <v>443</v>
      </c>
    </row>
    <row r="183" spans="1:10">
      <c r="A183" s="347" t="s">
        <v>2948</v>
      </c>
      <c r="B183" s="348" t="s">
        <v>2518</v>
      </c>
      <c r="C183" s="348" t="s">
        <v>2524</v>
      </c>
      <c r="D183" s="348" t="s">
        <v>2514</v>
      </c>
      <c r="E183" s="348" t="s">
        <v>2515</v>
      </c>
      <c r="F183" s="355" t="s">
        <v>2949</v>
      </c>
      <c r="G183" s="348" t="s">
        <v>1394</v>
      </c>
      <c r="H183" s="348" t="s">
        <v>2950</v>
      </c>
      <c r="I183" s="356">
        <v>7287886771</v>
      </c>
      <c r="J183" s="370" t="s">
        <v>443</v>
      </c>
    </row>
    <row r="184" spans="1:10">
      <c r="A184" s="347" t="s">
        <v>2951</v>
      </c>
      <c r="B184" s="348" t="s">
        <v>2512</v>
      </c>
      <c r="C184" s="348" t="s">
        <v>2524</v>
      </c>
      <c r="D184" s="348" t="s">
        <v>2514</v>
      </c>
      <c r="E184" s="348" t="s">
        <v>2515</v>
      </c>
      <c r="F184" s="355" t="s">
        <v>2952</v>
      </c>
      <c r="G184" s="348" t="s">
        <v>1394</v>
      </c>
      <c r="H184" s="348" t="s">
        <v>2953</v>
      </c>
      <c r="I184" s="356">
        <v>9291906966</v>
      </c>
      <c r="J184" s="370" t="s">
        <v>443</v>
      </c>
    </row>
    <row r="185" spans="1:10">
      <c r="A185" s="347" t="s">
        <v>2954</v>
      </c>
      <c r="B185" s="348" t="s">
        <v>2512</v>
      </c>
      <c r="C185" s="348" t="s">
        <v>2529</v>
      </c>
      <c r="D185" s="348" t="s">
        <v>2514</v>
      </c>
      <c r="E185" s="348" t="s">
        <v>2515</v>
      </c>
      <c r="F185" s="355" t="s">
        <v>2955</v>
      </c>
      <c r="G185" s="348" t="s">
        <v>1394</v>
      </c>
      <c r="H185" s="348" t="s">
        <v>2956</v>
      </c>
      <c r="I185" s="356">
        <v>7013249559</v>
      </c>
      <c r="J185" s="370" t="s">
        <v>443</v>
      </c>
    </row>
    <row r="186" spans="1:10">
      <c r="A186" s="347" t="s">
        <v>2957</v>
      </c>
      <c r="B186" s="348" t="s">
        <v>2518</v>
      </c>
      <c r="C186" s="348" t="s">
        <v>2519</v>
      </c>
      <c r="D186" s="348" t="s">
        <v>2514</v>
      </c>
      <c r="E186" s="348" t="s">
        <v>2515</v>
      </c>
      <c r="F186" s="355" t="s">
        <v>2958</v>
      </c>
      <c r="G186" s="348" t="s">
        <v>1394</v>
      </c>
      <c r="H186" s="348" t="s">
        <v>2959</v>
      </c>
      <c r="I186" s="356">
        <v>9502581092</v>
      </c>
      <c r="J186" s="370" t="s">
        <v>443</v>
      </c>
    </row>
    <row r="187" spans="1:10">
      <c r="A187" s="347" t="s">
        <v>2960</v>
      </c>
      <c r="B187" s="348" t="s">
        <v>2512</v>
      </c>
      <c r="C187" s="348" t="s">
        <v>5</v>
      </c>
      <c r="D187" s="348" t="s">
        <v>2514</v>
      </c>
      <c r="E187" s="348" t="s">
        <v>2515</v>
      </c>
      <c r="F187" s="355" t="s">
        <v>2961</v>
      </c>
      <c r="G187" s="348" t="s">
        <v>1394</v>
      </c>
      <c r="H187" s="348" t="s">
        <v>2962</v>
      </c>
      <c r="I187" s="356">
        <v>8919404842</v>
      </c>
      <c r="J187" s="370" t="s">
        <v>443</v>
      </c>
    </row>
    <row r="188" spans="1:10">
      <c r="A188" s="347" t="s">
        <v>2963</v>
      </c>
      <c r="B188" s="348" t="s">
        <v>2518</v>
      </c>
      <c r="C188" s="348" t="s">
        <v>2544</v>
      </c>
      <c r="D188" s="348" t="s">
        <v>2514</v>
      </c>
      <c r="E188" s="348" t="s">
        <v>2515</v>
      </c>
      <c r="F188" s="345" t="s">
        <v>2736</v>
      </c>
      <c r="G188" s="348" t="s">
        <v>1394</v>
      </c>
      <c r="H188" s="348" t="s">
        <v>2964</v>
      </c>
      <c r="I188" s="348">
        <v>8978306592</v>
      </c>
      <c r="J188" s="370" t="s">
        <v>443</v>
      </c>
    </row>
    <row r="189" spans="1:10">
      <c r="A189" s="347" t="s">
        <v>2965</v>
      </c>
      <c r="B189" s="348" t="s">
        <v>2518</v>
      </c>
      <c r="C189" s="348" t="s">
        <v>2524</v>
      </c>
      <c r="D189" s="348" t="s">
        <v>2514</v>
      </c>
      <c r="E189" s="348" t="s">
        <v>2515</v>
      </c>
      <c r="F189" s="355" t="s">
        <v>2966</v>
      </c>
      <c r="G189" s="348" t="s">
        <v>1394</v>
      </c>
      <c r="H189" s="348" t="s">
        <v>2967</v>
      </c>
      <c r="I189" s="356">
        <v>8639504436</v>
      </c>
      <c r="J189" s="370" t="s">
        <v>443</v>
      </c>
    </row>
    <row r="190" spans="1:10">
      <c r="A190" s="347" t="s">
        <v>2968</v>
      </c>
      <c r="B190" s="348" t="s">
        <v>2512</v>
      </c>
      <c r="C190" s="348" t="s">
        <v>2524</v>
      </c>
      <c r="D190" s="348" t="s">
        <v>2514</v>
      </c>
      <c r="E190" s="348" t="s">
        <v>2515</v>
      </c>
      <c r="F190" s="345" t="s">
        <v>2736</v>
      </c>
      <c r="G190" s="348" t="s">
        <v>1394</v>
      </c>
      <c r="H190" s="348" t="s">
        <v>2969</v>
      </c>
      <c r="I190" s="348">
        <v>7799661068</v>
      </c>
      <c r="J190" s="370" t="s">
        <v>443</v>
      </c>
    </row>
    <row r="191" spans="1:10">
      <c r="A191" s="347" t="s">
        <v>2970</v>
      </c>
      <c r="B191" s="348" t="s">
        <v>2518</v>
      </c>
      <c r="C191" s="348" t="s">
        <v>2524</v>
      </c>
      <c r="D191" s="348" t="s">
        <v>2584</v>
      </c>
      <c r="E191" s="348" t="s">
        <v>2515</v>
      </c>
      <c r="F191" s="355" t="s">
        <v>2971</v>
      </c>
      <c r="G191" s="348" t="s">
        <v>1394</v>
      </c>
      <c r="H191" s="348" t="s">
        <v>2972</v>
      </c>
      <c r="I191" s="356">
        <v>8466911111</v>
      </c>
      <c r="J191" s="370" t="s">
        <v>443</v>
      </c>
    </row>
    <row r="192" spans="1:10">
      <c r="A192" s="347" t="s">
        <v>2973</v>
      </c>
      <c r="B192" s="348" t="s">
        <v>2518</v>
      </c>
      <c r="C192" s="348" t="s">
        <v>2524</v>
      </c>
      <c r="D192" s="348" t="s">
        <v>2514</v>
      </c>
      <c r="E192" s="348" t="s">
        <v>2515</v>
      </c>
      <c r="F192" s="355" t="s">
        <v>2974</v>
      </c>
      <c r="G192" s="348" t="s">
        <v>1394</v>
      </c>
      <c r="H192" s="348" t="s">
        <v>2975</v>
      </c>
      <c r="I192" s="356">
        <v>7981601118</v>
      </c>
      <c r="J192" s="370" t="s">
        <v>443</v>
      </c>
    </row>
    <row r="193" spans="1:10">
      <c r="A193" s="347" t="s">
        <v>2976</v>
      </c>
      <c r="B193" s="348" t="s">
        <v>2518</v>
      </c>
      <c r="C193" s="348" t="s">
        <v>2524</v>
      </c>
      <c r="D193" s="348" t="s">
        <v>2514</v>
      </c>
      <c r="E193" s="348" t="s">
        <v>2515</v>
      </c>
      <c r="F193" s="355" t="s">
        <v>2977</v>
      </c>
      <c r="G193" s="348" t="s">
        <v>1394</v>
      </c>
      <c r="H193" s="348" t="s">
        <v>2978</v>
      </c>
      <c r="I193" s="356">
        <v>9494173063</v>
      </c>
      <c r="J193" s="370" t="s">
        <v>443</v>
      </c>
    </row>
    <row r="194" spans="1:10">
      <c r="A194" s="347" t="s">
        <v>2979</v>
      </c>
      <c r="B194" s="348" t="s">
        <v>2518</v>
      </c>
      <c r="C194" s="350" t="s">
        <v>2519</v>
      </c>
      <c r="D194" s="348" t="s">
        <v>2514</v>
      </c>
      <c r="E194" s="348" t="s">
        <v>2515</v>
      </c>
      <c r="F194" s="355" t="s">
        <v>2980</v>
      </c>
      <c r="G194" s="348" t="s">
        <v>1394</v>
      </c>
      <c r="H194" s="348" t="s">
        <v>2981</v>
      </c>
      <c r="I194" s="356">
        <v>8639630389</v>
      </c>
      <c r="J194" s="370" t="s">
        <v>443</v>
      </c>
    </row>
    <row r="195" spans="1:10">
      <c r="A195" s="347" t="s">
        <v>2982</v>
      </c>
      <c r="B195" s="348" t="s">
        <v>2518</v>
      </c>
      <c r="C195" s="348" t="s">
        <v>2524</v>
      </c>
      <c r="D195" s="348" t="s">
        <v>2514</v>
      </c>
      <c r="E195" s="348" t="s">
        <v>2515</v>
      </c>
      <c r="F195" s="355" t="s">
        <v>2983</v>
      </c>
      <c r="G195" s="348" t="s">
        <v>1394</v>
      </c>
      <c r="H195" s="348" t="s">
        <v>2984</v>
      </c>
      <c r="I195" s="356">
        <v>9490522277</v>
      </c>
      <c r="J195" s="370" t="s">
        <v>443</v>
      </c>
    </row>
    <row r="196" spans="1:10">
      <c r="A196" s="347" t="s">
        <v>2985</v>
      </c>
      <c r="B196" s="348" t="s">
        <v>2512</v>
      </c>
      <c r="C196" s="348" t="s">
        <v>4</v>
      </c>
      <c r="D196" s="348" t="s">
        <v>2514</v>
      </c>
      <c r="E196" s="348" t="s">
        <v>2515</v>
      </c>
      <c r="F196" s="355" t="s">
        <v>2986</v>
      </c>
      <c r="G196" s="348" t="s">
        <v>1394</v>
      </c>
      <c r="H196" s="348" t="s">
        <v>2987</v>
      </c>
      <c r="I196" s="356">
        <v>8985076909</v>
      </c>
      <c r="J196" s="370" t="s">
        <v>443</v>
      </c>
    </row>
    <row r="197" spans="1:10">
      <c r="A197" s="347" t="s">
        <v>2988</v>
      </c>
      <c r="B197" s="348" t="s">
        <v>2518</v>
      </c>
      <c r="C197" s="348" t="s">
        <v>2544</v>
      </c>
      <c r="D197" s="348" t="s">
        <v>2514</v>
      </c>
      <c r="E197" s="348" t="s">
        <v>2515</v>
      </c>
      <c r="F197" s="355" t="s">
        <v>2989</v>
      </c>
      <c r="G197" s="348" t="s">
        <v>1394</v>
      </c>
      <c r="H197" s="348" t="s">
        <v>2990</v>
      </c>
      <c r="I197" s="356">
        <v>8897348694</v>
      </c>
      <c r="J197" s="370" t="s">
        <v>443</v>
      </c>
    </row>
    <row r="198" spans="1:10">
      <c r="A198" s="347" t="s">
        <v>2991</v>
      </c>
      <c r="B198" s="348" t="s">
        <v>2518</v>
      </c>
      <c r="C198" s="348" t="s">
        <v>2519</v>
      </c>
      <c r="D198" s="348" t="s">
        <v>2514</v>
      </c>
      <c r="E198" s="348" t="s">
        <v>2515</v>
      </c>
      <c r="F198" s="355" t="s">
        <v>2992</v>
      </c>
      <c r="G198" s="348" t="s">
        <v>1394</v>
      </c>
      <c r="H198" s="348" t="s">
        <v>2993</v>
      </c>
      <c r="I198" s="356">
        <v>9866542442</v>
      </c>
      <c r="J198" s="370" t="s">
        <v>443</v>
      </c>
    </row>
    <row r="199" spans="1:10">
      <c r="A199" s="347" t="s">
        <v>2994</v>
      </c>
      <c r="B199" s="348" t="s">
        <v>2518</v>
      </c>
      <c r="C199" s="348" t="s">
        <v>2529</v>
      </c>
      <c r="D199" s="348" t="s">
        <v>2514</v>
      </c>
      <c r="E199" s="348" t="s">
        <v>2515</v>
      </c>
      <c r="F199" s="355" t="s">
        <v>2995</v>
      </c>
      <c r="G199" s="348" t="s">
        <v>1394</v>
      </c>
      <c r="H199" s="348" t="s">
        <v>2996</v>
      </c>
      <c r="I199" s="356">
        <v>8897907849</v>
      </c>
      <c r="J199" s="370" t="s">
        <v>443</v>
      </c>
    </row>
    <row r="200" spans="1:10">
      <c r="A200" s="347" t="s">
        <v>2997</v>
      </c>
      <c r="B200" s="348" t="s">
        <v>2518</v>
      </c>
      <c r="C200" s="348" t="s">
        <v>2524</v>
      </c>
      <c r="D200" s="348" t="s">
        <v>2514</v>
      </c>
      <c r="E200" s="348" t="s">
        <v>2515</v>
      </c>
      <c r="F200" s="355" t="s">
        <v>2998</v>
      </c>
      <c r="G200" s="348" t="s">
        <v>1394</v>
      </c>
      <c r="H200" s="348" t="s">
        <v>2999</v>
      </c>
      <c r="I200" s="356">
        <v>7993789862</v>
      </c>
      <c r="J200" s="370" t="s">
        <v>443</v>
      </c>
    </row>
    <row r="201" spans="1:10">
      <c r="A201" s="347" t="s">
        <v>3000</v>
      </c>
      <c r="B201" s="348" t="s">
        <v>2518</v>
      </c>
      <c r="C201" s="348" t="s">
        <v>2524</v>
      </c>
      <c r="D201" s="348" t="s">
        <v>2514</v>
      </c>
      <c r="E201" s="348" t="s">
        <v>2515</v>
      </c>
      <c r="F201" s="355" t="s">
        <v>3001</v>
      </c>
      <c r="G201" s="348" t="s">
        <v>1394</v>
      </c>
      <c r="H201" s="348" t="s">
        <v>3002</v>
      </c>
      <c r="I201" s="356">
        <v>9391102666</v>
      </c>
      <c r="J201" s="370" t="s">
        <v>443</v>
      </c>
    </row>
    <row r="202" spans="1:10">
      <c r="A202" s="347" t="s">
        <v>3003</v>
      </c>
      <c r="B202" s="348" t="s">
        <v>2518</v>
      </c>
      <c r="C202" s="348" t="s">
        <v>2544</v>
      </c>
      <c r="D202" s="348" t="s">
        <v>2514</v>
      </c>
      <c r="E202" s="348" t="s">
        <v>2515</v>
      </c>
      <c r="F202" s="355" t="s">
        <v>3004</v>
      </c>
      <c r="G202" s="348" t="s">
        <v>1394</v>
      </c>
      <c r="H202" s="348" t="s">
        <v>3005</v>
      </c>
      <c r="I202" s="356">
        <v>8500703016</v>
      </c>
      <c r="J202" s="370" t="s">
        <v>443</v>
      </c>
    </row>
    <row r="203" spans="1:10">
      <c r="A203" s="347" t="s">
        <v>3006</v>
      </c>
      <c r="B203" s="348" t="s">
        <v>2512</v>
      </c>
      <c r="C203" s="348" t="s">
        <v>2524</v>
      </c>
      <c r="D203" s="348" t="s">
        <v>2514</v>
      </c>
      <c r="E203" s="348" t="s">
        <v>2515</v>
      </c>
      <c r="F203" s="355" t="s">
        <v>3007</v>
      </c>
      <c r="G203" s="348" t="s">
        <v>1394</v>
      </c>
      <c r="H203" s="348" t="s">
        <v>3008</v>
      </c>
      <c r="I203" s="356">
        <v>8106117775</v>
      </c>
      <c r="J203" s="370" t="s">
        <v>443</v>
      </c>
    </row>
    <row r="204" spans="1:10">
      <c r="A204" s="347" t="s">
        <v>3009</v>
      </c>
      <c r="B204" s="348" t="s">
        <v>2518</v>
      </c>
      <c r="C204" s="348" t="s">
        <v>2519</v>
      </c>
      <c r="D204" s="348" t="s">
        <v>2584</v>
      </c>
      <c r="E204" s="348" t="s">
        <v>2515</v>
      </c>
      <c r="F204" s="347"/>
      <c r="G204" s="348" t="s">
        <v>1394</v>
      </c>
      <c r="H204" s="348" t="s">
        <v>3010</v>
      </c>
      <c r="I204" s="348">
        <v>9398347185</v>
      </c>
      <c r="J204" s="370" t="s">
        <v>443</v>
      </c>
    </row>
    <row r="205" spans="1:10">
      <c r="A205" s="347" t="s">
        <v>3011</v>
      </c>
      <c r="B205" s="348" t="s">
        <v>2518</v>
      </c>
      <c r="C205" s="348" t="s">
        <v>4</v>
      </c>
      <c r="D205" s="348" t="s">
        <v>2514</v>
      </c>
      <c r="E205" s="348" t="s">
        <v>2515</v>
      </c>
      <c r="F205" s="355" t="s">
        <v>3012</v>
      </c>
      <c r="G205" s="348" t="s">
        <v>1394</v>
      </c>
      <c r="H205" s="348" t="s">
        <v>3013</v>
      </c>
      <c r="I205" s="356">
        <v>6300038748</v>
      </c>
      <c r="J205" s="370" t="s">
        <v>443</v>
      </c>
    </row>
    <row r="206" spans="1:10">
      <c r="A206" s="347" t="s">
        <v>3014</v>
      </c>
      <c r="B206" s="348" t="s">
        <v>2518</v>
      </c>
      <c r="C206" s="348" t="s">
        <v>2583</v>
      </c>
      <c r="D206" s="348" t="s">
        <v>2514</v>
      </c>
      <c r="E206" s="348" t="s">
        <v>2515</v>
      </c>
      <c r="F206" s="355" t="s">
        <v>3015</v>
      </c>
      <c r="G206" s="348" t="s">
        <v>1394</v>
      </c>
      <c r="H206" s="348">
        <v>16091001</v>
      </c>
      <c r="I206" s="356">
        <v>8309979655</v>
      </c>
      <c r="J206" s="370" t="s">
        <v>444</v>
      </c>
    </row>
    <row r="207" spans="1:10">
      <c r="A207" s="347" t="s">
        <v>3016</v>
      </c>
      <c r="B207" s="348" t="s">
        <v>2518</v>
      </c>
      <c r="C207" s="348" t="s">
        <v>2519</v>
      </c>
      <c r="D207" s="348" t="s">
        <v>2514</v>
      </c>
      <c r="E207" s="348" t="s">
        <v>2515</v>
      </c>
      <c r="F207" s="352" t="s">
        <v>3017</v>
      </c>
      <c r="G207" s="348" t="s">
        <v>1394</v>
      </c>
      <c r="H207" s="348">
        <v>16091002</v>
      </c>
      <c r="I207" s="348">
        <v>7997184083</v>
      </c>
      <c r="J207" s="370" t="s">
        <v>444</v>
      </c>
    </row>
    <row r="208" spans="1:10">
      <c r="A208" s="347" t="s">
        <v>3018</v>
      </c>
      <c r="B208" s="348" t="s">
        <v>2518</v>
      </c>
      <c r="C208" s="348" t="s">
        <v>2524</v>
      </c>
      <c r="D208" s="348" t="s">
        <v>2514</v>
      </c>
      <c r="E208" s="348" t="s">
        <v>2515</v>
      </c>
      <c r="F208" s="355" t="s">
        <v>3019</v>
      </c>
      <c r="G208" s="348" t="s">
        <v>1394</v>
      </c>
      <c r="H208" s="348">
        <v>16091003</v>
      </c>
      <c r="I208" s="356">
        <v>7997292852</v>
      </c>
      <c r="J208" s="370" t="s">
        <v>444</v>
      </c>
    </row>
    <row r="209" spans="1:10">
      <c r="A209" s="347" t="s">
        <v>3020</v>
      </c>
      <c r="B209" s="348" t="s">
        <v>2518</v>
      </c>
      <c r="C209" s="348" t="s">
        <v>2544</v>
      </c>
      <c r="D209" s="348" t="s">
        <v>2514</v>
      </c>
      <c r="E209" s="348" t="s">
        <v>2515</v>
      </c>
      <c r="F209" s="355" t="s">
        <v>3021</v>
      </c>
      <c r="G209" s="348" t="s">
        <v>1394</v>
      </c>
      <c r="H209" s="348">
        <v>16091004</v>
      </c>
      <c r="I209" s="356">
        <v>8500852604</v>
      </c>
      <c r="J209" s="370" t="s">
        <v>444</v>
      </c>
    </row>
    <row r="210" spans="1:10">
      <c r="A210" s="347" t="s">
        <v>3022</v>
      </c>
      <c r="B210" s="348" t="s">
        <v>2518</v>
      </c>
      <c r="C210" s="348" t="s">
        <v>2524</v>
      </c>
      <c r="D210" s="348" t="s">
        <v>2584</v>
      </c>
      <c r="E210" s="348" t="s">
        <v>2515</v>
      </c>
      <c r="F210" s="355" t="s">
        <v>3023</v>
      </c>
      <c r="G210" s="348" t="s">
        <v>1394</v>
      </c>
      <c r="H210" s="348">
        <v>16091005</v>
      </c>
      <c r="I210" s="356">
        <v>7095808902</v>
      </c>
      <c r="J210" s="370" t="s">
        <v>444</v>
      </c>
    </row>
    <row r="211" spans="1:10">
      <c r="A211" s="347" t="s">
        <v>3024</v>
      </c>
      <c r="B211" s="348" t="s">
        <v>2518</v>
      </c>
      <c r="C211" s="348" t="s">
        <v>2519</v>
      </c>
      <c r="D211" s="348" t="s">
        <v>2514</v>
      </c>
      <c r="E211" s="348" t="s">
        <v>2515</v>
      </c>
      <c r="F211" s="355" t="s">
        <v>3025</v>
      </c>
      <c r="G211" s="348" t="s">
        <v>1394</v>
      </c>
      <c r="H211" s="348">
        <v>16091006</v>
      </c>
      <c r="I211" s="356">
        <v>9515321556</v>
      </c>
      <c r="J211" s="370" t="s">
        <v>444</v>
      </c>
    </row>
    <row r="212" spans="1:10">
      <c r="A212" s="347" t="s">
        <v>3026</v>
      </c>
      <c r="B212" s="348" t="s">
        <v>2518</v>
      </c>
      <c r="C212" s="348" t="s">
        <v>4</v>
      </c>
      <c r="D212" s="348" t="s">
        <v>2514</v>
      </c>
      <c r="E212" s="348" t="s">
        <v>2515</v>
      </c>
      <c r="F212" s="355" t="s">
        <v>3027</v>
      </c>
      <c r="G212" s="348" t="s">
        <v>1394</v>
      </c>
      <c r="H212" s="348">
        <v>16091007</v>
      </c>
      <c r="I212" s="356">
        <v>8106158203</v>
      </c>
      <c r="J212" s="370" t="s">
        <v>444</v>
      </c>
    </row>
    <row r="213" spans="1:10">
      <c r="A213" s="347" t="s">
        <v>3028</v>
      </c>
      <c r="B213" s="348" t="s">
        <v>2518</v>
      </c>
      <c r="C213" s="348" t="s">
        <v>2544</v>
      </c>
      <c r="D213" s="348" t="s">
        <v>2514</v>
      </c>
      <c r="E213" s="348" t="s">
        <v>2515</v>
      </c>
      <c r="F213" s="355" t="s">
        <v>3029</v>
      </c>
      <c r="G213" s="348" t="s">
        <v>1394</v>
      </c>
      <c r="H213" s="348">
        <v>16091008</v>
      </c>
      <c r="I213" s="356">
        <v>8297660696</v>
      </c>
      <c r="J213" s="370" t="s">
        <v>444</v>
      </c>
    </row>
    <row r="214" spans="1:10">
      <c r="A214" s="347" t="s">
        <v>3030</v>
      </c>
      <c r="B214" s="348" t="s">
        <v>2518</v>
      </c>
      <c r="C214" s="350" t="s">
        <v>2519</v>
      </c>
      <c r="D214" s="348" t="s">
        <v>2514</v>
      </c>
      <c r="E214" s="348" t="s">
        <v>2515</v>
      </c>
      <c r="F214" s="355" t="s">
        <v>3031</v>
      </c>
      <c r="G214" s="348" t="s">
        <v>1394</v>
      </c>
      <c r="H214" s="348">
        <v>16091009</v>
      </c>
      <c r="I214" s="356">
        <v>9959405750</v>
      </c>
      <c r="J214" s="370" t="s">
        <v>444</v>
      </c>
    </row>
    <row r="215" spans="1:10">
      <c r="A215" s="347" t="s">
        <v>3032</v>
      </c>
      <c r="B215" s="348" t="s">
        <v>2518</v>
      </c>
      <c r="C215" s="350" t="s">
        <v>2519</v>
      </c>
      <c r="D215" s="348" t="s">
        <v>2514</v>
      </c>
      <c r="E215" s="348" t="s">
        <v>2515</v>
      </c>
      <c r="F215" s="355" t="s">
        <v>3033</v>
      </c>
      <c r="G215" s="348" t="s">
        <v>1394</v>
      </c>
      <c r="H215" s="348">
        <v>16091010</v>
      </c>
      <c r="I215" s="356">
        <v>9290635550</v>
      </c>
      <c r="J215" s="370" t="s">
        <v>444</v>
      </c>
    </row>
    <row r="216" spans="1:10">
      <c r="A216" s="347" t="s">
        <v>3034</v>
      </c>
      <c r="B216" s="348" t="s">
        <v>2518</v>
      </c>
      <c r="C216" s="348" t="s">
        <v>2524</v>
      </c>
      <c r="D216" s="348" t="s">
        <v>2514</v>
      </c>
      <c r="E216" s="348" t="s">
        <v>2515</v>
      </c>
      <c r="F216" s="355" t="s">
        <v>3035</v>
      </c>
      <c r="G216" s="348" t="s">
        <v>1394</v>
      </c>
      <c r="H216" s="348">
        <v>16091011</v>
      </c>
      <c r="I216" s="356">
        <v>9966585873</v>
      </c>
      <c r="J216" s="370" t="s">
        <v>444</v>
      </c>
    </row>
    <row r="217" spans="1:10">
      <c r="A217" s="347" t="s">
        <v>3036</v>
      </c>
      <c r="B217" s="348" t="s">
        <v>2518</v>
      </c>
      <c r="C217" s="348" t="s">
        <v>4</v>
      </c>
      <c r="D217" s="348" t="s">
        <v>2514</v>
      </c>
      <c r="E217" s="348" t="s">
        <v>2515</v>
      </c>
      <c r="F217" s="355" t="s">
        <v>3037</v>
      </c>
      <c r="G217" s="348" t="s">
        <v>1394</v>
      </c>
      <c r="H217" s="348">
        <v>16091012</v>
      </c>
      <c r="I217" s="356">
        <v>9640665075</v>
      </c>
      <c r="J217" s="370" t="s">
        <v>444</v>
      </c>
    </row>
    <row r="218" spans="1:10">
      <c r="A218" s="347" t="s">
        <v>3038</v>
      </c>
      <c r="B218" s="348" t="s">
        <v>2518</v>
      </c>
      <c r="C218" s="348" t="s">
        <v>2513</v>
      </c>
      <c r="D218" s="348" t="s">
        <v>2514</v>
      </c>
      <c r="E218" s="348" t="s">
        <v>2515</v>
      </c>
      <c r="F218" s="355" t="s">
        <v>3039</v>
      </c>
      <c r="G218" s="348" t="s">
        <v>1394</v>
      </c>
      <c r="H218" s="348">
        <v>16091013</v>
      </c>
      <c r="I218" s="356">
        <v>7330607678</v>
      </c>
      <c r="J218" s="370" t="s">
        <v>444</v>
      </c>
    </row>
    <row r="219" spans="1:10">
      <c r="A219" s="347" t="s">
        <v>3040</v>
      </c>
      <c r="B219" s="348" t="s">
        <v>2512</v>
      </c>
      <c r="C219" s="348" t="s">
        <v>4</v>
      </c>
      <c r="D219" s="348" t="s">
        <v>2514</v>
      </c>
      <c r="E219" s="348" t="s">
        <v>2515</v>
      </c>
      <c r="F219" s="355" t="s">
        <v>3041</v>
      </c>
      <c r="G219" s="348" t="s">
        <v>1394</v>
      </c>
      <c r="H219" s="348">
        <v>16091014</v>
      </c>
      <c r="I219" s="356">
        <v>9502718987</v>
      </c>
      <c r="J219" s="370" t="s">
        <v>444</v>
      </c>
    </row>
    <row r="220" spans="1:10">
      <c r="A220" s="347" t="s">
        <v>3042</v>
      </c>
      <c r="B220" s="348" t="s">
        <v>2518</v>
      </c>
      <c r="C220" s="348" t="s">
        <v>2529</v>
      </c>
      <c r="D220" s="348" t="s">
        <v>2514</v>
      </c>
      <c r="E220" s="348" t="s">
        <v>2515</v>
      </c>
      <c r="F220" s="355" t="s">
        <v>3043</v>
      </c>
      <c r="G220" s="348" t="s">
        <v>1394</v>
      </c>
      <c r="H220" s="348">
        <v>16091015</v>
      </c>
      <c r="I220" s="356">
        <v>7995787821</v>
      </c>
      <c r="J220" s="370" t="s">
        <v>444</v>
      </c>
    </row>
    <row r="221" spans="1:10">
      <c r="A221" s="347" t="s">
        <v>3044</v>
      </c>
      <c r="B221" s="348" t="s">
        <v>2518</v>
      </c>
      <c r="C221" s="348" t="s">
        <v>2524</v>
      </c>
      <c r="D221" s="348" t="s">
        <v>2514</v>
      </c>
      <c r="E221" s="348" t="s">
        <v>2515</v>
      </c>
      <c r="F221" s="355" t="s">
        <v>3045</v>
      </c>
      <c r="G221" s="348" t="s">
        <v>1394</v>
      </c>
      <c r="H221" s="348">
        <v>16091016</v>
      </c>
      <c r="I221" s="356">
        <v>8639714976</v>
      </c>
      <c r="J221" s="370" t="s">
        <v>444</v>
      </c>
    </row>
    <row r="222" spans="1:10">
      <c r="A222" s="347" t="s">
        <v>3046</v>
      </c>
      <c r="B222" s="348" t="s">
        <v>2518</v>
      </c>
      <c r="C222" s="348" t="s">
        <v>2524</v>
      </c>
      <c r="D222" s="348" t="s">
        <v>2514</v>
      </c>
      <c r="E222" s="348" t="s">
        <v>2515</v>
      </c>
      <c r="F222" s="355" t="s">
        <v>3047</v>
      </c>
      <c r="G222" s="348" t="s">
        <v>1394</v>
      </c>
      <c r="H222" s="348">
        <v>16091017</v>
      </c>
      <c r="I222" s="356">
        <v>9542898801</v>
      </c>
      <c r="J222" s="370" t="s">
        <v>444</v>
      </c>
    </row>
    <row r="223" spans="1:10">
      <c r="A223" s="347" t="s">
        <v>3048</v>
      </c>
      <c r="B223" s="348" t="s">
        <v>2518</v>
      </c>
      <c r="C223" s="348" t="s">
        <v>2544</v>
      </c>
      <c r="D223" s="348" t="s">
        <v>2514</v>
      </c>
      <c r="E223" s="348" t="s">
        <v>2515</v>
      </c>
      <c r="F223" s="355" t="s">
        <v>3049</v>
      </c>
      <c r="G223" s="348" t="s">
        <v>1394</v>
      </c>
      <c r="H223" s="348">
        <v>16091018</v>
      </c>
      <c r="I223" s="356">
        <v>7337206422</v>
      </c>
      <c r="J223" s="370" t="s">
        <v>444</v>
      </c>
    </row>
    <row r="224" spans="1:10">
      <c r="A224" s="347" t="s">
        <v>3050</v>
      </c>
      <c r="B224" s="348" t="s">
        <v>2518</v>
      </c>
      <c r="C224" s="348" t="s">
        <v>2524</v>
      </c>
      <c r="D224" s="348" t="s">
        <v>2514</v>
      </c>
      <c r="E224" s="348" t="s">
        <v>2515</v>
      </c>
      <c r="F224" s="355" t="s">
        <v>3051</v>
      </c>
      <c r="G224" s="348" t="s">
        <v>1394</v>
      </c>
      <c r="H224" s="348">
        <v>16091019</v>
      </c>
      <c r="I224" s="356">
        <v>9701570199</v>
      </c>
      <c r="J224" s="370" t="s">
        <v>444</v>
      </c>
    </row>
    <row r="225" spans="1:10">
      <c r="A225" s="347" t="s">
        <v>3052</v>
      </c>
      <c r="B225" s="348" t="s">
        <v>2518</v>
      </c>
      <c r="C225" s="348" t="s">
        <v>2524</v>
      </c>
      <c r="D225" s="348" t="s">
        <v>2514</v>
      </c>
      <c r="E225" s="348" t="s">
        <v>2515</v>
      </c>
      <c r="F225" s="355" t="s">
        <v>3053</v>
      </c>
      <c r="G225" s="348" t="s">
        <v>1394</v>
      </c>
      <c r="H225" s="348">
        <v>16091020</v>
      </c>
      <c r="I225" s="356">
        <v>9000606572</v>
      </c>
      <c r="J225" s="370" t="s">
        <v>444</v>
      </c>
    </row>
    <row r="226" spans="1:10">
      <c r="A226" s="347" t="s">
        <v>3054</v>
      </c>
      <c r="B226" s="348" t="s">
        <v>2512</v>
      </c>
      <c r="C226" s="348" t="s">
        <v>2524</v>
      </c>
      <c r="D226" s="348" t="s">
        <v>2514</v>
      </c>
      <c r="E226" s="348" t="s">
        <v>2515</v>
      </c>
      <c r="F226" s="355" t="s">
        <v>3055</v>
      </c>
      <c r="G226" s="348" t="s">
        <v>1394</v>
      </c>
      <c r="H226" s="348">
        <v>16091021</v>
      </c>
      <c r="I226" s="356">
        <v>9490806798</v>
      </c>
      <c r="J226" s="370" t="s">
        <v>444</v>
      </c>
    </row>
    <row r="227" spans="1:10">
      <c r="A227" s="347" t="s">
        <v>3056</v>
      </c>
      <c r="B227" s="348" t="s">
        <v>2512</v>
      </c>
      <c r="C227" s="348" t="s">
        <v>2513</v>
      </c>
      <c r="D227" s="348" t="s">
        <v>2514</v>
      </c>
      <c r="E227" s="348" t="s">
        <v>2515</v>
      </c>
      <c r="F227" s="352" t="s">
        <v>3057</v>
      </c>
      <c r="G227" s="348" t="s">
        <v>1394</v>
      </c>
      <c r="H227" s="348">
        <v>16091022</v>
      </c>
      <c r="I227" s="348">
        <v>7287942160</v>
      </c>
      <c r="J227" s="370" t="s">
        <v>444</v>
      </c>
    </row>
    <row r="228" spans="1:10">
      <c r="A228" s="347" t="s">
        <v>3058</v>
      </c>
      <c r="B228" s="348" t="s">
        <v>2518</v>
      </c>
      <c r="C228" s="348" t="s">
        <v>2524</v>
      </c>
      <c r="D228" s="348" t="s">
        <v>2514</v>
      </c>
      <c r="E228" s="348" t="s">
        <v>2515</v>
      </c>
      <c r="F228" s="355" t="s">
        <v>3059</v>
      </c>
      <c r="G228" s="348" t="s">
        <v>1394</v>
      </c>
      <c r="H228" s="348">
        <v>16091023</v>
      </c>
      <c r="I228" s="356">
        <v>9573684714</v>
      </c>
      <c r="J228" s="370" t="s">
        <v>444</v>
      </c>
    </row>
    <row r="229" spans="1:10">
      <c r="A229" s="347" t="s">
        <v>3060</v>
      </c>
      <c r="B229" s="348" t="s">
        <v>2518</v>
      </c>
      <c r="C229" s="348" t="s">
        <v>5</v>
      </c>
      <c r="D229" s="348" t="s">
        <v>2514</v>
      </c>
      <c r="E229" s="348" t="s">
        <v>2515</v>
      </c>
      <c r="F229" s="352" t="s">
        <v>3061</v>
      </c>
      <c r="G229" s="348" t="s">
        <v>1394</v>
      </c>
      <c r="H229" s="348">
        <v>16091024</v>
      </c>
      <c r="I229" s="348">
        <v>8500655283</v>
      </c>
      <c r="J229" s="370" t="s">
        <v>444</v>
      </c>
    </row>
    <row r="230" spans="1:10">
      <c r="A230" s="347" t="s">
        <v>3062</v>
      </c>
      <c r="B230" s="348" t="s">
        <v>2518</v>
      </c>
      <c r="C230" s="348" t="s">
        <v>2524</v>
      </c>
      <c r="D230" s="348" t="s">
        <v>2514</v>
      </c>
      <c r="E230" s="348" t="s">
        <v>2515</v>
      </c>
      <c r="F230" s="355" t="s">
        <v>3063</v>
      </c>
      <c r="G230" s="348" t="s">
        <v>1394</v>
      </c>
      <c r="H230" s="348">
        <v>16091025</v>
      </c>
      <c r="I230" s="356">
        <v>7569207999</v>
      </c>
      <c r="J230" s="370" t="s">
        <v>444</v>
      </c>
    </row>
    <row r="231" spans="1:10">
      <c r="A231" s="347" t="s">
        <v>3064</v>
      </c>
      <c r="B231" s="348" t="s">
        <v>2518</v>
      </c>
      <c r="C231" s="348" t="s">
        <v>2524</v>
      </c>
      <c r="D231" s="348" t="s">
        <v>2514</v>
      </c>
      <c r="E231" s="348" t="s">
        <v>2515</v>
      </c>
      <c r="F231" s="355" t="s">
        <v>3065</v>
      </c>
      <c r="G231" s="348" t="s">
        <v>1394</v>
      </c>
      <c r="H231" s="348">
        <v>16091026</v>
      </c>
      <c r="I231" s="356">
        <v>7993684034</v>
      </c>
      <c r="J231" s="370" t="s">
        <v>444</v>
      </c>
    </row>
    <row r="232" spans="1:10">
      <c r="A232" s="347" t="s">
        <v>3066</v>
      </c>
      <c r="B232" s="348" t="s">
        <v>2518</v>
      </c>
      <c r="C232" s="348" t="s">
        <v>2524</v>
      </c>
      <c r="D232" s="348" t="s">
        <v>2514</v>
      </c>
      <c r="E232" s="348" t="s">
        <v>2515</v>
      </c>
      <c r="F232" s="355" t="s">
        <v>3067</v>
      </c>
      <c r="G232" s="348" t="s">
        <v>1394</v>
      </c>
      <c r="H232" s="348">
        <v>16091027</v>
      </c>
      <c r="I232" s="356">
        <v>9618399189</v>
      </c>
      <c r="J232" s="370" t="s">
        <v>444</v>
      </c>
    </row>
    <row r="233" spans="1:10">
      <c r="A233" s="347" t="s">
        <v>3068</v>
      </c>
      <c r="B233" s="348" t="s">
        <v>2518</v>
      </c>
      <c r="C233" s="348" t="s">
        <v>5</v>
      </c>
      <c r="D233" s="348" t="s">
        <v>2514</v>
      </c>
      <c r="E233" s="348" t="s">
        <v>2515</v>
      </c>
      <c r="F233" s="355" t="s">
        <v>3069</v>
      </c>
      <c r="G233" s="348" t="s">
        <v>1394</v>
      </c>
      <c r="H233" s="348">
        <v>16091029</v>
      </c>
      <c r="I233" s="356">
        <v>8185847561</v>
      </c>
      <c r="J233" s="370" t="s">
        <v>444</v>
      </c>
    </row>
    <row r="234" spans="1:10">
      <c r="A234" s="347" t="s">
        <v>3070</v>
      </c>
      <c r="B234" s="348" t="s">
        <v>2518</v>
      </c>
      <c r="C234" s="348" t="s">
        <v>2544</v>
      </c>
      <c r="D234" s="348" t="s">
        <v>2514</v>
      </c>
      <c r="E234" s="348" t="s">
        <v>2515</v>
      </c>
      <c r="F234" s="355" t="s">
        <v>3071</v>
      </c>
      <c r="G234" s="348" t="s">
        <v>1394</v>
      </c>
      <c r="H234" s="348">
        <v>16091030</v>
      </c>
      <c r="I234" s="356">
        <v>9542896114</v>
      </c>
      <c r="J234" s="370" t="s">
        <v>444</v>
      </c>
    </row>
    <row r="235" spans="1:10">
      <c r="A235" s="347" t="s">
        <v>3072</v>
      </c>
      <c r="B235" s="348" t="s">
        <v>2518</v>
      </c>
      <c r="C235" s="350" t="s">
        <v>2519</v>
      </c>
      <c r="D235" s="348" t="s">
        <v>2514</v>
      </c>
      <c r="E235" s="348" t="s">
        <v>2515</v>
      </c>
      <c r="F235" s="355" t="s">
        <v>3073</v>
      </c>
      <c r="G235" s="348" t="s">
        <v>1394</v>
      </c>
      <c r="H235" s="348">
        <v>16091031</v>
      </c>
      <c r="I235" s="356">
        <v>8185095678</v>
      </c>
      <c r="J235" s="370" t="s">
        <v>444</v>
      </c>
    </row>
    <row r="236" spans="1:10">
      <c r="A236" s="347" t="s">
        <v>3074</v>
      </c>
      <c r="B236" s="348" t="s">
        <v>2512</v>
      </c>
      <c r="C236" s="348" t="s">
        <v>2544</v>
      </c>
      <c r="D236" s="348" t="s">
        <v>2584</v>
      </c>
      <c r="E236" s="348" t="s">
        <v>2515</v>
      </c>
      <c r="F236" s="355" t="s">
        <v>3075</v>
      </c>
      <c r="G236" s="348" t="s">
        <v>1394</v>
      </c>
      <c r="H236" s="348">
        <v>16091032</v>
      </c>
      <c r="I236" s="356">
        <v>8328512898</v>
      </c>
      <c r="J236" s="370" t="s">
        <v>444</v>
      </c>
    </row>
    <row r="237" spans="1:10">
      <c r="A237" s="347" t="s">
        <v>3076</v>
      </c>
      <c r="B237" s="348" t="s">
        <v>2518</v>
      </c>
      <c r="C237" s="348" t="s">
        <v>2524</v>
      </c>
      <c r="D237" s="348" t="s">
        <v>2514</v>
      </c>
      <c r="E237" s="348" t="s">
        <v>2515</v>
      </c>
      <c r="F237" s="355" t="s">
        <v>3077</v>
      </c>
      <c r="G237" s="348" t="s">
        <v>1394</v>
      </c>
      <c r="H237" s="348">
        <v>16091033</v>
      </c>
      <c r="I237" s="356">
        <v>7995608447</v>
      </c>
      <c r="J237" s="370" t="s">
        <v>444</v>
      </c>
    </row>
    <row r="238" spans="1:10">
      <c r="A238" s="347" t="s">
        <v>3078</v>
      </c>
      <c r="B238" s="348" t="s">
        <v>2518</v>
      </c>
      <c r="C238" s="348" t="s">
        <v>2524</v>
      </c>
      <c r="D238" s="348" t="s">
        <v>2514</v>
      </c>
      <c r="E238" s="348" t="s">
        <v>2515</v>
      </c>
      <c r="F238" s="355" t="s">
        <v>3079</v>
      </c>
      <c r="G238" s="348" t="s">
        <v>1394</v>
      </c>
      <c r="H238" s="348">
        <v>16091034</v>
      </c>
      <c r="I238" s="356">
        <v>7989814662</v>
      </c>
      <c r="J238" s="370" t="s">
        <v>444</v>
      </c>
    </row>
    <row r="239" spans="1:10">
      <c r="A239" s="347" t="s">
        <v>3080</v>
      </c>
      <c r="B239" s="348" t="s">
        <v>2518</v>
      </c>
      <c r="C239" s="348" t="s">
        <v>2544</v>
      </c>
      <c r="D239" s="348" t="s">
        <v>2514</v>
      </c>
      <c r="E239" s="348" t="s">
        <v>2515</v>
      </c>
      <c r="F239" s="355" t="s">
        <v>3081</v>
      </c>
      <c r="G239" s="348" t="s">
        <v>1394</v>
      </c>
      <c r="H239" s="348">
        <v>16091035</v>
      </c>
      <c r="I239" s="356">
        <v>9492974732</v>
      </c>
      <c r="J239" s="370" t="s">
        <v>444</v>
      </c>
    </row>
    <row r="240" spans="1:10">
      <c r="A240" s="347" t="s">
        <v>3082</v>
      </c>
      <c r="B240" s="348" t="s">
        <v>2518</v>
      </c>
      <c r="C240" s="348" t="s">
        <v>2524</v>
      </c>
      <c r="D240" s="348" t="s">
        <v>2514</v>
      </c>
      <c r="E240" s="348" t="s">
        <v>2515</v>
      </c>
      <c r="F240" s="355" t="s">
        <v>3083</v>
      </c>
      <c r="G240" s="348" t="s">
        <v>1394</v>
      </c>
      <c r="H240" s="348">
        <v>16091036</v>
      </c>
      <c r="I240" s="356">
        <v>7989803519</v>
      </c>
      <c r="J240" s="370" t="s">
        <v>444</v>
      </c>
    </row>
    <row r="241" spans="1:10">
      <c r="A241" s="347" t="s">
        <v>3084</v>
      </c>
      <c r="B241" s="348" t="s">
        <v>2518</v>
      </c>
      <c r="C241" s="348" t="s">
        <v>2524</v>
      </c>
      <c r="D241" s="348" t="s">
        <v>2514</v>
      </c>
      <c r="E241" s="348" t="s">
        <v>2515</v>
      </c>
      <c r="F241" s="355" t="s">
        <v>3085</v>
      </c>
      <c r="G241" s="348" t="s">
        <v>1394</v>
      </c>
      <c r="H241" s="348">
        <v>16091037</v>
      </c>
      <c r="I241" s="356">
        <v>8886474648</v>
      </c>
      <c r="J241" s="370" t="s">
        <v>444</v>
      </c>
    </row>
    <row r="242" spans="1:10">
      <c r="A242" s="347" t="s">
        <v>3086</v>
      </c>
      <c r="B242" s="348" t="s">
        <v>2518</v>
      </c>
      <c r="C242" s="350" t="s">
        <v>2544</v>
      </c>
      <c r="D242" s="348" t="s">
        <v>2514</v>
      </c>
      <c r="E242" s="348" t="s">
        <v>2515</v>
      </c>
      <c r="F242" s="352" t="s">
        <v>3087</v>
      </c>
      <c r="G242" s="348" t="s">
        <v>1394</v>
      </c>
      <c r="H242" s="348">
        <v>16091038</v>
      </c>
      <c r="I242" s="348">
        <v>9121383588</v>
      </c>
      <c r="J242" s="370" t="s">
        <v>444</v>
      </c>
    </row>
    <row r="243" spans="1:10">
      <c r="A243" s="347" t="s">
        <v>3088</v>
      </c>
      <c r="B243" s="348" t="s">
        <v>2518</v>
      </c>
      <c r="C243" s="348" t="s">
        <v>2529</v>
      </c>
      <c r="D243" s="348" t="s">
        <v>2514</v>
      </c>
      <c r="E243" s="348" t="s">
        <v>2515</v>
      </c>
      <c r="F243" s="355" t="s">
        <v>3089</v>
      </c>
      <c r="G243" s="348" t="s">
        <v>1394</v>
      </c>
      <c r="H243" s="348">
        <v>16091039</v>
      </c>
      <c r="I243" s="356">
        <v>8328583336</v>
      </c>
      <c r="J243" s="370" t="s">
        <v>444</v>
      </c>
    </row>
    <row r="244" spans="1:10">
      <c r="A244" s="347" t="s">
        <v>3090</v>
      </c>
      <c r="B244" s="348" t="s">
        <v>2512</v>
      </c>
      <c r="C244" s="348" t="s">
        <v>2524</v>
      </c>
      <c r="D244" s="348" t="s">
        <v>2514</v>
      </c>
      <c r="E244" s="348" t="s">
        <v>2515</v>
      </c>
      <c r="F244" s="355" t="s">
        <v>3091</v>
      </c>
      <c r="G244" s="348" t="s">
        <v>1394</v>
      </c>
      <c r="H244" s="348">
        <v>16091040</v>
      </c>
      <c r="I244" s="356">
        <v>8074003656</v>
      </c>
      <c r="J244" s="370" t="s">
        <v>444</v>
      </c>
    </row>
    <row r="245" spans="1:10">
      <c r="A245" s="347" t="s">
        <v>3092</v>
      </c>
      <c r="B245" s="348" t="s">
        <v>2518</v>
      </c>
      <c r="C245" s="348" t="s">
        <v>4</v>
      </c>
      <c r="D245" s="348" t="s">
        <v>2514</v>
      </c>
      <c r="E245" s="348" t="s">
        <v>2515</v>
      </c>
      <c r="F245" s="355" t="s">
        <v>3093</v>
      </c>
      <c r="G245" s="348" t="s">
        <v>1394</v>
      </c>
      <c r="H245" s="348">
        <v>16091041</v>
      </c>
      <c r="I245" s="356">
        <v>9133207622</v>
      </c>
      <c r="J245" s="370" t="s">
        <v>444</v>
      </c>
    </row>
    <row r="246" spans="1:10">
      <c r="A246" s="347" t="s">
        <v>3094</v>
      </c>
      <c r="B246" s="348" t="s">
        <v>2518</v>
      </c>
      <c r="C246" s="348" t="s">
        <v>2524</v>
      </c>
      <c r="D246" s="348" t="s">
        <v>2514</v>
      </c>
      <c r="E246" s="348" t="s">
        <v>2515</v>
      </c>
      <c r="F246" s="355" t="s">
        <v>3095</v>
      </c>
      <c r="G246" s="348" t="s">
        <v>1394</v>
      </c>
      <c r="H246" s="348">
        <v>16091042</v>
      </c>
      <c r="I246" s="356">
        <v>9440787349</v>
      </c>
      <c r="J246" s="370" t="s">
        <v>444</v>
      </c>
    </row>
    <row r="247" spans="1:10">
      <c r="A247" s="347" t="s">
        <v>3096</v>
      </c>
      <c r="B247" s="348" t="s">
        <v>2518</v>
      </c>
      <c r="C247" s="348" t="s">
        <v>2524</v>
      </c>
      <c r="D247" s="348" t="s">
        <v>2514</v>
      </c>
      <c r="E247" s="348" t="s">
        <v>2515</v>
      </c>
      <c r="F247" s="355" t="s">
        <v>3097</v>
      </c>
      <c r="G247" s="348" t="s">
        <v>1394</v>
      </c>
      <c r="H247" s="348">
        <v>16091043</v>
      </c>
      <c r="I247" s="356">
        <v>9063463444</v>
      </c>
      <c r="J247" s="370" t="s">
        <v>444</v>
      </c>
    </row>
    <row r="248" spans="1:10">
      <c r="A248" s="347" t="s">
        <v>3098</v>
      </c>
      <c r="B248" s="348" t="s">
        <v>2518</v>
      </c>
      <c r="C248" s="348" t="s">
        <v>2524</v>
      </c>
      <c r="D248" s="348" t="s">
        <v>2584</v>
      </c>
      <c r="E248" s="348" t="s">
        <v>2515</v>
      </c>
      <c r="F248" s="355" t="s">
        <v>3099</v>
      </c>
      <c r="G248" s="348" t="s">
        <v>1394</v>
      </c>
      <c r="H248" s="348">
        <v>16091044</v>
      </c>
      <c r="I248" s="356">
        <v>8977871603</v>
      </c>
      <c r="J248" s="370" t="s">
        <v>444</v>
      </c>
    </row>
    <row r="249" spans="1:10">
      <c r="A249" s="347" t="s">
        <v>3100</v>
      </c>
      <c r="B249" s="348" t="s">
        <v>2518</v>
      </c>
      <c r="C249" s="348" t="s">
        <v>2519</v>
      </c>
      <c r="D249" s="348" t="s">
        <v>2514</v>
      </c>
      <c r="E249" s="348" t="s">
        <v>2515</v>
      </c>
      <c r="F249" s="355" t="s">
        <v>3101</v>
      </c>
      <c r="G249" s="348" t="s">
        <v>1394</v>
      </c>
      <c r="H249" s="348">
        <v>16091045</v>
      </c>
      <c r="I249" s="356">
        <v>8466005531</v>
      </c>
      <c r="J249" s="370" t="s">
        <v>444</v>
      </c>
    </row>
    <row r="250" spans="1:10">
      <c r="A250" s="347" t="s">
        <v>3102</v>
      </c>
      <c r="B250" s="348" t="s">
        <v>2518</v>
      </c>
      <c r="C250" s="348" t="s">
        <v>4</v>
      </c>
      <c r="D250" s="348" t="s">
        <v>2514</v>
      </c>
      <c r="E250" s="348" t="s">
        <v>2515</v>
      </c>
      <c r="F250" s="355" t="s">
        <v>3103</v>
      </c>
      <c r="G250" s="348" t="s">
        <v>1394</v>
      </c>
      <c r="H250" s="348">
        <v>16091046</v>
      </c>
      <c r="I250" s="356">
        <v>9949761077</v>
      </c>
      <c r="J250" s="370" t="s">
        <v>444</v>
      </c>
    </row>
    <row r="251" spans="1:10">
      <c r="A251" s="347" t="s">
        <v>3104</v>
      </c>
      <c r="B251" s="348" t="s">
        <v>2518</v>
      </c>
      <c r="C251" s="348" t="s">
        <v>2524</v>
      </c>
      <c r="D251" s="348" t="s">
        <v>2514</v>
      </c>
      <c r="E251" s="348" t="s">
        <v>2515</v>
      </c>
      <c r="F251" s="355" t="s">
        <v>3105</v>
      </c>
      <c r="G251" s="348" t="s">
        <v>1394</v>
      </c>
      <c r="H251" s="348">
        <v>16091047</v>
      </c>
      <c r="I251" s="356">
        <v>7337379117</v>
      </c>
      <c r="J251" s="370" t="s">
        <v>444</v>
      </c>
    </row>
    <row r="252" spans="1:10">
      <c r="A252" s="347" t="s">
        <v>3106</v>
      </c>
      <c r="B252" s="348" t="s">
        <v>2512</v>
      </c>
      <c r="C252" s="348" t="s">
        <v>2524</v>
      </c>
      <c r="D252" s="348" t="s">
        <v>2514</v>
      </c>
      <c r="E252" s="348" t="s">
        <v>2515</v>
      </c>
      <c r="F252" s="352" t="s">
        <v>3107</v>
      </c>
      <c r="G252" s="348" t="s">
        <v>1394</v>
      </c>
      <c r="H252" s="348">
        <v>16091048</v>
      </c>
      <c r="I252" s="348">
        <v>8886233337</v>
      </c>
      <c r="J252" s="370" t="s">
        <v>444</v>
      </c>
    </row>
    <row r="253" spans="1:10">
      <c r="A253" s="347" t="s">
        <v>3108</v>
      </c>
      <c r="B253" s="348" t="s">
        <v>2512</v>
      </c>
      <c r="C253" s="348" t="s">
        <v>2544</v>
      </c>
      <c r="D253" s="348" t="s">
        <v>2514</v>
      </c>
      <c r="E253" s="348" t="s">
        <v>2515</v>
      </c>
      <c r="F253" s="355" t="s">
        <v>3109</v>
      </c>
      <c r="G253" s="348" t="s">
        <v>1394</v>
      </c>
      <c r="H253" s="348">
        <v>16091049</v>
      </c>
      <c r="I253" s="356">
        <v>7036171030</v>
      </c>
      <c r="J253" s="370" t="s">
        <v>444</v>
      </c>
    </row>
    <row r="254" spans="1:10">
      <c r="A254" s="347" t="s">
        <v>3110</v>
      </c>
      <c r="B254" s="348" t="s">
        <v>2518</v>
      </c>
      <c r="C254" s="348" t="s">
        <v>2524</v>
      </c>
      <c r="D254" s="348" t="s">
        <v>2514</v>
      </c>
      <c r="E254" s="348" t="s">
        <v>2515</v>
      </c>
      <c r="F254" s="355" t="s">
        <v>3111</v>
      </c>
      <c r="G254" s="348" t="s">
        <v>1394</v>
      </c>
      <c r="H254" s="348">
        <v>16091050</v>
      </c>
      <c r="I254" s="356">
        <v>6300072039</v>
      </c>
      <c r="J254" s="370" t="s">
        <v>444</v>
      </c>
    </row>
    <row r="255" spans="1:10">
      <c r="A255" s="347" t="s">
        <v>3112</v>
      </c>
      <c r="B255" s="348" t="s">
        <v>2518</v>
      </c>
      <c r="C255" s="348" t="s">
        <v>4</v>
      </c>
      <c r="D255" s="348" t="s">
        <v>2584</v>
      </c>
      <c r="E255" s="348" t="s">
        <v>2515</v>
      </c>
      <c r="F255" s="355" t="s">
        <v>3113</v>
      </c>
      <c r="G255" s="348" t="s">
        <v>1394</v>
      </c>
      <c r="H255" s="348">
        <v>16091051</v>
      </c>
      <c r="I255" s="356">
        <v>9505857851</v>
      </c>
      <c r="J255" s="370" t="s">
        <v>444</v>
      </c>
    </row>
    <row r="256" spans="1:10">
      <c r="A256" s="347" t="s">
        <v>3114</v>
      </c>
      <c r="B256" s="348" t="s">
        <v>2518</v>
      </c>
      <c r="C256" s="348" t="s">
        <v>2544</v>
      </c>
      <c r="D256" s="348" t="s">
        <v>2514</v>
      </c>
      <c r="E256" s="348" t="s">
        <v>2515</v>
      </c>
      <c r="F256" s="352" t="s">
        <v>3115</v>
      </c>
      <c r="G256" s="348" t="s">
        <v>1394</v>
      </c>
      <c r="H256" s="348">
        <v>16091052</v>
      </c>
      <c r="I256" s="348">
        <v>7989744941</v>
      </c>
      <c r="J256" s="370" t="s">
        <v>444</v>
      </c>
    </row>
    <row r="257" spans="1:10">
      <c r="A257" s="347" t="s">
        <v>3116</v>
      </c>
      <c r="B257" s="348" t="s">
        <v>2518</v>
      </c>
      <c r="C257" s="348" t="s">
        <v>2513</v>
      </c>
      <c r="D257" s="348" t="s">
        <v>2514</v>
      </c>
      <c r="E257" s="348" t="s">
        <v>2515</v>
      </c>
      <c r="F257" s="355" t="s">
        <v>3117</v>
      </c>
      <c r="G257" s="348" t="s">
        <v>1394</v>
      </c>
      <c r="H257" s="348">
        <v>16091053</v>
      </c>
      <c r="I257" s="356">
        <v>7013397761</v>
      </c>
      <c r="J257" s="370" t="s">
        <v>444</v>
      </c>
    </row>
    <row r="258" spans="1:10">
      <c r="A258" s="347" t="s">
        <v>3118</v>
      </c>
      <c r="B258" s="348" t="s">
        <v>2512</v>
      </c>
      <c r="C258" s="348" t="s">
        <v>2529</v>
      </c>
      <c r="D258" s="348" t="s">
        <v>2514</v>
      </c>
      <c r="E258" s="348" t="s">
        <v>2515</v>
      </c>
      <c r="F258" s="355" t="s">
        <v>3119</v>
      </c>
      <c r="G258" s="348" t="s">
        <v>1394</v>
      </c>
      <c r="H258" s="348">
        <v>16091054</v>
      </c>
      <c r="I258" s="356">
        <v>9848552940</v>
      </c>
      <c r="J258" s="370" t="s">
        <v>444</v>
      </c>
    </row>
    <row r="259" spans="1:10">
      <c r="A259" s="347" t="s">
        <v>3120</v>
      </c>
      <c r="B259" s="348" t="s">
        <v>2518</v>
      </c>
      <c r="C259" s="348" t="s">
        <v>2524</v>
      </c>
      <c r="D259" s="348" t="s">
        <v>2514</v>
      </c>
      <c r="E259" s="348" t="s">
        <v>2515</v>
      </c>
      <c r="F259" s="355" t="s">
        <v>3121</v>
      </c>
      <c r="G259" s="348" t="s">
        <v>1394</v>
      </c>
      <c r="H259" s="348">
        <v>16091055</v>
      </c>
      <c r="I259" s="356">
        <v>8367313020</v>
      </c>
      <c r="J259" s="370" t="s">
        <v>444</v>
      </c>
    </row>
    <row r="260" spans="1:10">
      <c r="A260" s="347" t="s">
        <v>3122</v>
      </c>
      <c r="B260" s="348" t="s">
        <v>2518</v>
      </c>
      <c r="C260" s="348" t="s">
        <v>2524</v>
      </c>
      <c r="D260" s="348" t="s">
        <v>2514</v>
      </c>
      <c r="E260" s="348" t="s">
        <v>2515</v>
      </c>
      <c r="F260" s="355" t="s">
        <v>3123</v>
      </c>
      <c r="G260" s="348" t="s">
        <v>1394</v>
      </c>
      <c r="H260" s="348">
        <v>16091056</v>
      </c>
      <c r="I260" s="356">
        <v>7993121750</v>
      </c>
      <c r="J260" s="370" t="s">
        <v>444</v>
      </c>
    </row>
    <row r="261" spans="1:10">
      <c r="A261" s="347" t="s">
        <v>3124</v>
      </c>
      <c r="B261" s="348" t="s">
        <v>2518</v>
      </c>
      <c r="C261" s="350" t="s">
        <v>2529</v>
      </c>
      <c r="D261" s="348" t="s">
        <v>2514</v>
      </c>
      <c r="E261" s="348" t="s">
        <v>2515</v>
      </c>
      <c r="F261" s="355" t="s">
        <v>3125</v>
      </c>
      <c r="G261" s="348" t="s">
        <v>1394</v>
      </c>
      <c r="H261" s="348">
        <v>16091057</v>
      </c>
      <c r="I261" s="356">
        <v>9705114466</v>
      </c>
      <c r="J261" s="370" t="s">
        <v>444</v>
      </c>
    </row>
    <row r="262" spans="1:10">
      <c r="A262" s="347" t="s">
        <v>3126</v>
      </c>
      <c r="B262" s="348" t="s">
        <v>2518</v>
      </c>
      <c r="C262" s="348" t="s">
        <v>2524</v>
      </c>
      <c r="D262" s="348" t="s">
        <v>2514</v>
      </c>
      <c r="E262" s="348" t="s">
        <v>2515</v>
      </c>
      <c r="F262" s="355" t="s">
        <v>3127</v>
      </c>
      <c r="G262" s="348" t="s">
        <v>1394</v>
      </c>
      <c r="H262" s="348">
        <v>16091058</v>
      </c>
      <c r="I262" s="356">
        <v>9553841068</v>
      </c>
      <c r="J262" s="370" t="s">
        <v>444</v>
      </c>
    </row>
    <row r="263" spans="1:10">
      <c r="A263" s="347" t="s">
        <v>3128</v>
      </c>
      <c r="B263" s="348" t="s">
        <v>2518</v>
      </c>
      <c r="C263" s="348" t="s">
        <v>2524</v>
      </c>
      <c r="D263" s="348" t="s">
        <v>2514</v>
      </c>
      <c r="E263" s="348" t="s">
        <v>2515</v>
      </c>
      <c r="F263" s="355" t="s">
        <v>3129</v>
      </c>
      <c r="G263" s="348" t="s">
        <v>1394</v>
      </c>
      <c r="H263" s="348">
        <v>16091059</v>
      </c>
      <c r="I263" s="356">
        <v>9849926867</v>
      </c>
      <c r="J263" s="370" t="s">
        <v>444</v>
      </c>
    </row>
    <row r="264" spans="1:10">
      <c r="A264" s="347" t="s">
        <v>3130</v>
      </c>
      <c r="B264" s="348" t="s">
        <v>2518</v>
      </c>
      <c r="C264" s="348" t="s">
        <v>2524</v>
      </c>
      <c r="D264" s="348" t="s">
        <v>2514</v>
      </c>
      <c r="E264" s="348" t="s">
        <v>2515</v>
      </c>
      <c r="F264" s="355" t="s">
        <v>3131</v>
      </c>
      <c r="G264" s="348" t="s">
        <v>1394</v>
      </c>
      <c r="H264" s="348">
        <v>16091060</v>
      </c>
      <c r="I264" s="356">
        <v>9703477761</v>
      </c>
      <c r="J264" s="370" t="s">
        <v>444</v>
      </c>
    </row>
    <row r="265" spans="1:10">
      <c r="A265" s="347" t="s">
        <v>3132</v>
      </c>
      <c r="B265" s="348" t="s">
        <v>2518</v>
      </c>
      <c r="C265" s="348" t="s">
        <v>2524</v>
      </c>
      <c r="D265" s="348" t="s">
        <v>2514</v>
      </c>
      <c r="E265" s="348" t="s">
        <v>2515</v>
      </c>
      <c r="F265" s="355" t="s">
        <v>3133</v>
      </c>
      <c r="G265" s="348" t="s">
        <v>1394</v>
      </c>
      <c r="H265" s="348">
        <v>16091061</v>
      </c>
      <c r="I265" s="356">
        <v>9494839677</v>
      </c>
      <c r="J265" s="370" t="s">
        <v>444</v>
      </c>
    </row>
    <row r="266" spans="1:10">
      <c r="A266" s="347" t="s">
        <v>3134</v>
      </c>
      <c r="B266" s="348" t="s">
        <v>2518</v>
      </c>
      <c r="C266" s="348" t="s">
        <v>2524</v>
      </c>
      <c r="D266" s="348" t="s">
        <v>2514</v>
      </c>
      <c r="E266" s="348" t="s">
        <v>2515</v>
      </c>
      <c r="F266" s="355" t="s">
        <v>3135</v>
      </c>
      <c r="G266" s="348" t="s">
        <v>1394</v>
      </c>
      <c r="H266" s="348">
        <v>16091062</v>
      </c>
      <c r="I266" s="356">
        <v>9848812704</v>
      </c>
      <c r="J266" s="370" t="s">
        <v>444</v>
      </c>
    </row>
    <row r="267" spans="1:10">
      <c r="A267" s="347" t="s">
        <v>3136</v>
      </c>
      <c r="B267" s="348" t="s">
        <v>2518</v>
      </c>
      <c r="C267" s="348" t="s">
        <v>2524</v>
      </c>
      <c r="D267" s="348" t="s">
        <v>2514</v>
      </c>
      <c r="E267" s="348" t="s">
        <v>2515</v>
      </c>
      <c r="F267" s="355" t="s">
        <v>3137</v>
      </c>
      <c r="G267" s="348" t="s">
        <v>1394</v>
      </c>
      <c r="H267" s="348">
        <v>16091063</v>
      </c>
      <c r="I267" s="356">
        <v>9052469244</v>
      </c>
      <c r="J267" s="370" t="s">
        <v>444</v>
      </c>
    </row>
    <row r="268" spans="1:10">
      <c r="A268" s="347" t="s">
        <v>3138</v>
      </c>
      <c r="B268" s="348" t="s">
        <v>2518</v>
      </c>
      <c r="C268" s="348" t="s">
        <v>2583</v>
      </c>
      <c r="D268" s="348" t="s">
        <v>2514</v>
      </c>
      <c r="E268" s="348" t="s">
        <v>2515</v>
      </c>
      <c r="F268" s="355" t="s">
        <v>3139</v>
      </c>
      <c r="G268" s="348" t="s">
        <v>1394</v>
      </c>
      <c r="H268" s="348">
        <v>16091064</v>
      </c>
      <c r="I268" s="356">
        <v>9985394787</v>
      </c>
      <c r="J268" s="370" t="s">
        <v>444</v>
      </c>
    </row>
    <row r="269" spans="1:10">
      <c r="A269" s="347" t="s">
        <v>3140</v>
      </c>
      <c r="B269" s="348" t="s">
        <v>2512</v>
      </c>
      <c r="C269" s="348" t="s">
        <v>2524</v>
      </c>
      <c r="D269" s="348" t="s">
        <v>2514</v>
      </c>
      <c r="E269" s="348" t="s">
        <v>2515</v>
      </c>
      <c r="F269" s="352" t="s">
        <v>3141</v>
      </c>
      <c r="G269" s="348" t="s">
        <v>1394</v>
      </c>
      <c r="H269" s="348">
        <v>16091066</v>
      </c>
      <c r="I269" s="348">
        <v>7093812311</v>
      </c>
      <c r="J269" s="370" t="s">
        <v>444</v>
      </c>
    </row>
    <row r="270" spans="1:10">
      <c r="A270" s="347" t="s">
        <v>3142</v>
      </c>
      <c r="B270" s="348" t="s">
        <v>2518</v>
      </c>
      <c r="C270" s="348" t="s">
        <v>2524</v>
      </c>
      <c r="D270" s="348" t="s">
        <v>2514</v>
      </c>
      <c r="E270" s="348" t="s">
        <v>2515</v>
      </c>
      <c r="F270" s="355" t="s">
        <v>3143</v>
      </c>
      <c r="G270" s="348" t="s">
        <v>1394</v>
      </c>
      <c r="H270" s="348">
        <v>16091067</v>
      </c>
      <c r="I270" s="356">
        <v>9440609254</v>
      </c>
      <c r="J270" s="370" t="s">
        <v>444</v>
      </c>
    </row>
    <row r="271" spans="1:10">
      <c r="A271" s="347" t="s">
        <v>3144</v>
      </c>
      <c r="B271" s="348" t="s">
        <v>2518</v>
      </c>
      <c r="C271" s="348" t="s">
        <v>2524</v>
      </c>
      <c r="D271" s="348" t="s">
        <v>2514</v>
      </c>
      <c r="E271" s="348" t="s">
        <v>2515</v>
      </c>
      <c r="F271" s="355" t="s">
        <v>3145</v>
      </c>
      <c r="G271" s="348" t="s">
        <v>1394</v>
      </c>
      <c r="H271" s="348">
        <v>16091068</v>
      </c>
      <c r="I271" s="356">
        <v>9491256593</v>
      </c>
      <c r="J271" s="370" t="s">
        <v>444</v>
      </c>
    </row>
    <row r="272" spans="1:10">
      <c r="A272" s="347" t="s">
        <v>3146</v>
      </c>
      <c r="B272" s="348" t="s">
        <v>2518</v>
      </c>
      <c r="C272" s="348" t="s">
        <v>2524</v>
      </c>
      <c r="D272" s="348" t="s">
        <v>2514</v>
      </c>
      <c r="E272" s="348" t="s">
        <v>2515</v>
      </c>
      <c r="F272" s="355" t="s">
        <v>3147</v>
      </c>
      <c r="G272" s="348" t="s">
        <v>1394</v>
      </c>
      <c r="H272" s="348">
        <v>16091069</v>
      </c>
      <c r="I272" s="356">
        <v>7997288361</v>
      </c>
      <c r="J272" s="370" t="s">
        <v>444</v>
      </c>
    </row>
    <row r="273" spans="1:10">
      <c r="A273" s="347" t="s">
        <v>3148</v>
      </c>
      <c r="B273" s="348" t="s">
        <v>2512</v>
      </c>
      <c r="C273" s="348" t="s">
        <v>2544</v>
      </c>
      <c r="D273" s="348" t="s">
        <v>2584</v>
      </c>
      <c r="E273" s="348" t="s">
        <v>2515</v>
      </c>
      <c r="F273" s="355" t="s">
        <v>3149</v>
      </c>
      <c r="G273" s="348" t="s">
        <v>1394</v>
      </c>
      <c r="H273" s="348">
        <v>16091070</v>
      </c>
      <c r="I273" s="356">
        <v>7032535933</v>
      </c>
      <c r="J273" s="370" t="s">
        <v>444</v>
      </c>
    </row>
    <row r="274" spans="1:10">
      <c r="A274" s="347" t="s">
        <v>3150</v>
      </c>
      <c r="B274" s="348" t="s">
        <v>2518</v>
      </c>
      <c r="C274" s="348" t="s">
        <v>2524</v>
      </c>
      <c r="D274" s="348" t="s">
        <v>2514</v>
      </c>
      <c r="E274" s="348" t="s">
        <v>2515</v>
      </c>
      <c r="F274" s="352" t="s">
        <v>3151</v>
      </c>
      <c r="G274" s="348" t="s">
        <v>1394</v>
      </c>
      <c r="H274" s="348">
        <v>16091071</v>
      </c>
      <c r="I274" s="348">
        <v>7799120340</v>
      </c>
      <c r="J274" s="370" t="s">
        <v>444</v>
      </c>
    </row>
    <row r="275" spans="1:10">
      <c r="A275" s="347" t="s">
        <v>3152</v>
      </c>
      <c r="B275" s="348" t="s">
        <v>2518</v>
      </c>
      <c r="C275" s="348" t="s">
        <v>2519</v>
      </c>
      <c r="D275" s="348" t="s">
        <v>2514</v>
      </c>
      <c r="E275" s="348" t="s">
        <v>2515</v>
      </c>
      <c r="F275" s="355" t="s">
        <v>3153</v>
      </c>
      <c r="G275" s="348" t="s">
        <v>1394</v>
      </c>
      <c r="H275" s="348">
        <v>16091072</v>
      </c>
      <c r="I275" s="356">
        <v>8500230245</v>
      </c>
      <c r="J275" s="370" t="s">
        <v>444</v>
      </c>
    </row>
    <row r="276" spans="1:10">
      <c r="A276" s="347" t="s">
        <v>3154</v>
      </c>
      <c r="B276" s="348" t="s">
        <v>2518</v>
      </c>
      <c r="C276" s="348" t="s">
        <v>4</v>
      </c>
      <c r="D276" s="348" t="s">
        <v>2514</v>
      </c>
      <c r="E276" s="348" t="s">
        <v>2515</v>
      </c>
      <c r="F276" s="353" t="s">
        <v>3155</v>
      </c>
      <c r="G276" s="348" t="s">
        <v>1394</v>
      </c>
      <c r="H276" s="348">
        <v>16091073</v>
      </c>
      <c r="I276" s="356">
        <v>8106963912</v>
      </c>
      <c r="J276" s="370" t="s">
        <v>444</v>
      </c>
    </row>
    <row r="277" spans="1:10">
      <c r="A277" s="347" t="s">
        <v>3156</v>
      </c>
      <c r="B277" s="348" t="s">
        <v>2518</v>
      </c>
      <c r="C277" s="348" t="s">
        <v>2524</v>
      </c>
      <c r="D277" s="348" t="s">
        <v>2514</v>
      </c>
      <c r="E277" s="348" t="s">
        <v>2515</v>
      </c>
      <c r="F277" s="355" t="s">
        <v>3157</v>
      </c>
      <c r="G277" s="348" t="s">
        <v>1394</v>
      </c>
      <c r="H277" s="348">
        <v>16091074</v>
      </c>
      <c r="I277" s="356">
        <v>9705493611</v>
      </c>
      <c r="J277" s="370" t="s">
        <v>444</v>
      </c>
    </row>
    <row r="278" spans="1:10">
      <c r="A278" s="347" t="s">
        <v>3158</v>
      </c>
      <c r="B278" s="348" t="s">
        <v>2518</v>
      </c>
      <c r="C278" s="348" t="s">
        <v>2524</v>
      </c>
      <c r="D278" s="348" t="s">
        <v>2514</v>
      </c>
      <c r="E278" s="348" t="s">
        <v>2515</v>
      </c>
      <c r="F278" s="355" t="s">
        <v>3159</v>
      </c>
      <c r="G278" s="348" t="s">
        <v>1394</v>
      </c>
      <c r="H278" s="348">
        <v>16091075</v>
      </c>
      <c r="I278" s="356">
        <v>9493589679</v>
      </c>
      <c r="J278" s="370" t="s">
        <v>444</v>
      </c>
    </row>
    <row r="279" spans="1:10">
      <c r="A279" s="347" t="s">
        <v>3160</v>
      </c>
      <c r="B279" s="348" t="s">
        <v>2518</v>
      </c>
      <c r="C279" s="348" t="s">
        <v>5</v>
      </c>
      <c r="D279" s="348" t="s">
        <v>2514</v>
      </c>
      <c r="E279" s="348" t="s">
        <v>2515</v>
      </c>
      <c r="F279" s="355" t="s">
        <v>3161</v>
      </c>
      <c r="G279" s="348" t="s">
        <v>1394</v>
      </c>
      <c r="H279" s="348">
        <v>16091076</v>
      </c>
      <c r="I279" s="356">
        <v>9640359425</v>
      </c>
      <c r="J279" s="370" t="s">
        <v>444</v>
      </c>
    </row>
    <row r="280" spans="1:10">
      <c r="A280" s="347" t="s">
        <v>3162</v>
      </c>
      <c r="B280" s="348" t="s">
        <v>2518</v>
      </c>
      <c r="C280" s="350" t="s">
        <v>2529</v>
      </c>
      <c r="D280" s="348" t="s">
        <v>2514</v>
      </c>
      <c r="E280" s="348" t="s">
        <v>2515</v>
      </c>
      <c r="F280" s="355" t="s">
        <v>3163</v>
      </c>
      <c r="G280" s="348" t="s">
        <v>1394</v>
      </c>
      <c r="H280" s="348">
        <v>16091077</v>
      </c>
      <c r="I280" s="356">
        <v>9705132453</v>
      </c>
      <c r="J280" s="370" t="s">
        <v>444</v>
      </c>
    </row>
    <row r="281" spans="1:10">
      <c r="A281" s="347" t="s">
        <v>3164</v>
      </c>
      <c r="B281" s="348" t="s">
        <v>2518</v>
      </c>
      <c r="C281" s="348" t="s">
        <v>2524</v>
      </c>
      <c r="D281" s="348" t="s">
        <v>2514</v>
      </c>
      <c r="E281" s="348" t="s">
        <v>2515</v>
      </c>
      <c r="F281" s="355" t="s">
        <v>3165</v>
      </c>
      <c r="G281" s="348" t="s">
        <v>1394</v>
      </c>
      <c r="H281" s="348">
        <v>16091078</v>
      </c>
      <c r="I281" s="356">
        <v>9505215924</v>
      </c>
      <c r="J281" s="370" t="s">
        <v>444</v>
      </c>
    </row>
    <row r="282" spans="1:10">
      <c r="A282" s="347" t="s">
        <v>3166</v>
      </c>
      <c r="B282" s="348" t="s">
        <v>2518</v>
      </c>
      <c r="C282" s="348" t="s">
        <v>2519</v>
      </c>
      <c r="D282" s="348" t="s">
        <v>2514</v>
      </c>
      <c r="E282" s="348" t="s">
        <v>2515</v>
      </c>
      <c r="F282" s="355" t="s">
        <v>3167</v>
      </c>
      <c r="G282" s="348" t="s">
        <v>1394</v>
      </c>
      <c r="H282" s="348">
        <v>16091079</v>
      </c>
      <c r="I282" s="356">
        <v>7702633939</v>
      </c>
      <c r="J282" s="370" t="s">
        <v>444</v>
      </c>
    </row>
    <row r="283" spans="1:10">
      <c r="A283" s="347" t="s">
        <v>3168</v>
      </c>
      <c r="B283" s="348" t="s">
        <v>2518</v>
      </c>
      <c r="C283" s="348" t="s">
        <v>2524</v>
      </c>
      <c r="D283" s="348" t="s">
        <v>2514</v>
      </c>
      <c r="E283" s="348" t="s">
        <v>2515</v>
      </c>
      <c r="F283" s="353" t="s">
        <v>3169</v>
      </c>
      <c r="G283" s="348" t="s">
        <v>1394</v>
      </c>
      <c r="H283" s="348">
        <v>16091080</v>
      </c>
      <c r="I283" s="356">
        <v>9963943334</v>
      </c>
      <c r="J283" s="370" t="s">
        <v>444</v>
      </c>
    </row>
    <row r="284" spans="1:10">
      <c r="A284" s="347" t="s">
        <v>3170</v>
      </c>
      <c r="B284" s="348" t="s">
        <v>2518</v>
      </c>
      <c r="C284" s="348" t="s">
        <v>4</v>
      </c>
      <c r="D284" s="348" t="s">
        <v>2514</v>
      </c>
      <c r="E284" s="348" t="s">
        <v>2515</v>
      </c>
      <c r="F284" s="355" t="s">
        <v>3171</v>
      </c>
      <c r="G284" s="348" t="s">
        <v>1394</v>
      </c>
      <c r="H284" s="348">
        <v>16091081</v>
      </c>
      <c r="I284" s="356">
        <v>7093271897</v>
      </c>
      <c r="J284" s="370" t="s">
        <v>444</v>
      </c>
    </row>
    <row r="285" spans="1:10">
      <c r="A285" s="347" t="s">
        <v>3172</v>
      </c>
      <c r="B285" s="348" t="s">
        <v>2518</v>
      </c>
      <c r="C285" s="348" t="s">
        <v>4</v>
      </c>
      <c r="D285" s="348" t="s">
        <v>2514</v>
      </c>
      <c r="E285" s="348" t="s">
        <v>2515</v>
      </c>
      <c r="F285" s="355" t="s">
        <v>3173</v>
      </c>
      <c r="G285" s="348" t="s">
        <v>1394</v>
      </c>
      <c r="H285" s="348">
        <v>16091082</v>
      </c>
      <c r="I285" s="356">
        <v>9494806114</v>
      </c>
      <c r="J285" s="370" t="s">
        <v>444</v>
      </c>
    </row>
    <row r="286" spans="1:10">
      <c r="A286" s="347" t="s">
        <v>3174</v>
      </c>
      <c r="B286" s="348" t="s">
        <v>2518</v>
      </c>
      <c r="C286" s="348" t="s">
        <v>2544</v>
      </c>
      <c r="D286" s="348" t="s">
        <v>2514</v>
      </c>
      <c r="E286" s="348" t="s">
        <v>2515</v>
      </c>
      <c r="F286" s="355" t="s">
        <v>3175</v>
      </c>
      <c r="G286" s="348" t="s">
        <v>1394</v>
      </c>
      <c r="H286" s="348">
        <v>16091083</v>
      </c>
      <c r="I286" s="356">
        <v>9603350528</v>
      </c>
      <c r="J286" s="370" t="s">
        <v>444</v>
      </c>
    </row>
    <row r="287" spans="1:10">
      <c r="A287" s="347" t="s">
        <v>3176</v>
      </c>
      <c r="B287" s="348" t="s">
        <v>2518</v>
      </c>
      <c r="C287" s="348" t="s">
        <v>2544</v>
      </c>
      <c r="D287" s="348" t="s">
        <v>2514</v>
      </c>
      <c r="E287" s="348" t="s">
        <v>2515</v>
      </c>
      <c r="F287" s="355" t="s">
        <v>3177</v>
      </c>
      <c r="G287" s="348" t="s">
        <v>1394</v>
      </c>
      <c r="H287" s="348">
        <v>16091084</v>
      </c>
      <c r="I287" s="356">
        <v>9676310338</v>
      </c>
      <c r="J287" s="370" t="s">
        <v>444</v>
      </c>
    </row>
    <row r="288" spans="1:10">
      <c r="A288" s="347" t="s">
        <v>3178</v>
      </c>
      <c r="B288" s="348" t="s">
        <v>2512</v>
      </c>
      <c r="C288" s="348" t="s">
        <v>2524</v>
      </c>
      <c r="D288" s="348" t="s">
        <v>2514</v>
      </c>
      <c r="E288" s="348" t="s">
        <v>2515</v>
      </c>
      <c r="F288" s="355" t="s">
        <v>3179</v>
      </c>
      <c r="G288" s="348" t="s">
        <v>1394</v>
      </c>
      <c r="H288" s="348">
        <v>16091086</v>
      </c>
      <c r="I288" s="356">
        <v>8179817970</v>
      </c>
      <c r="J288" s="370" t="s">
        <v>444</v>
      </c>
    </row>
    <row r="289" spans="1:10">
      <c r="A289" s="347" t="s">
        <v>3180</v>
      </c>
      <c r="B289" s="348" t="s">
        <v>2518</v>
      </c>
      <c r="C289" s="348" t="s">
        <v>2524</v>
      </c>
      <c r="D289" s="348" t="s">
        <v>2514</v>
      </c>
      <c r="E289" s="348" t="s">
        <v>2515</v>
      </c>
      <c r="F289" s="353" t="s">
        <v>3181</v>
      </c>
      <c r="G289" s="348" t="s">
        <v>1394</v>
      </c>
      <c r="H289" s="348">
        <v>16091087</v>
      </c>
      <c r="I289" s="356">
        <v>9493367768</v>
      </c>
      <c r="J289" s="370" t="s">
        <v>444</v>
      </c>
    </row>
    <row r="290" spans="1:10">
      <c r="A290" s="347" t="s">
        <v>3182</v>
      </c>
      <c r="B290" s="348" t="s">
        <v>2512</v>
      </c>
      <c r="C290" s="348" t="s">
        <v>4</v>
      </c>
      <c r="D290" s="348" t="s">
        <v>2514</v>
      </c>
      <c r="E290" s="348" t="s">
        <v>2515</v>
      </c>
      <c r="F290" s="355" t="s">
        <v>3183</v>
      </c>
      <c r="G290" s="348" t="s">
        <v>1394</v>
      </c>
      <c r="H290" s="348">
        <v>16091088</v>
      </c>
      <c r="I290" s="356">
        <v>9618066206</v>
      </c>
      <c r="J290" s="370" t="s">
        <v>444</v>
      </c>
    </row>
    <row r="291" spans="1:10">
      <c r="A291" s="347" t="s">
        <v>3184</v>
      </c>
      <c r="B291" s="348" t="s">
        <v>2518</v>
      </c>
      <c r="C291" s="348" t="s">
        <v>2529</v>
      </c>
      <c r="D291" s="348" t="s">
        <v>2514</v>
      </c>
      <c r="E291" s="348" t="s">
        <v>2515</v>
      </c>
      <c r="F291" s="355" t="s">
        <v>3185</v>
      </c>
      <c r="G291" s="348" t="s">
        <v>1394</v>
      </c>
      <c r="H291" s="348">
        <v>16091089</v>
      </c>
      <c r="I291" s="356">
        <v>9505854943</v>
      </c>
      <c r="J291" s="370" t="s">
        <v>444</v>
      </c>
    </row>
    <row r="292" spans="1:10">
      <c r="A292" s="347" t="s">
        <v>3186</v>
      </c>
      <c r="B292" s="348" t="s">
        <v>2518</v>
      </c>
      <c r="C292" s="348" t="s">
        <v>2524</v>
      </c>
      <c r="D292" s="348" t="s">
        <v>2514</v>
      </c>
      <c r="E292" s="348" t="s">
        <v>2515</v>
      </c>
      <c r="F292" s="355" t="s">
        <v>3187</v>
      </c>
      <c r="G292" s="348" t="s">
        <v>1394</v>
      </c>
      <c r="H292" s="348">
        <v>16091090</v>
      </c>
      <c r="I292" s="356">
        <v>9502859577</v>
      </c>
      <c r="J292" s="370" t="s">
        <v>444</v>
      </c>
    </row>
    <row r="293" spans="1:10">
      <c r="A293" s="347" t="s">
        <v>3188</v>
      </c>
      <c r="B293" s="348" t="s">
        <v>2518</v>
      </c>
      <c r="C293" s="348" t="s">
        <v>2524</v>
      </c>
      <c r="D293" s="348" t="s">
        <v>2514</v>
      </c>
      <c r="E293" s="348" t="s">
        <v>2515</v>
      </c>
      <c r="F293" s="355" t="s">
        <v>3189</v>
      </c>
      <c r="G293" s="348" t="s">
        <v>1394</v>
      </c>
      <c r="H293" s="348">
        <v>16091091</v>
      </c>
      <c r="I293" s="356">
        <v>7989617679</v>
      </c>
      <c r="J293" s="370" t="s">
        <v>444</v>
      </c>
    </row>
    <row r="294" spans="1:10">
      <c r="A294" s="347" t="s">
        <v>3190</v>
      </c>
      <c r="B294" s="348" t="s">
        <v>2518</v>
      </c>
      <c r="C294" s="348" t="s">
        <v>2519</v>
      </c>
      <c r="D294" s="348" t="s">
        <v>2514</v>
      </c>
      <c r="E294" s="348" t="s">
        <v>2515</v>
      </c>
      <c r="F294" s="355" t="s">
        <v>3191</v>
      </c>
      <c r="G294" s="348" t="s">
        <v>1394</v>
      </c>
      <c r="H294" s="348">
        <v>16091092</v>
      </c>
      <c r="I294" s="356">
        <v>9493650695</v>
      </c>
      <c r="J294" s="370" t="s">
        <v>444</v>
      </c>
    </row>
    <row r="295" spans="1:10">
      <c r="A295" s="347" t="s">
        <v>3192</v>
      </c>
      <c r="B295" s="348" t="s">
        <v>2512</v>
      </c>
      <c r="C295" s="348" t="s">
        <v>2524</v>
      </c>
      <c r="D295" s="348" t="s">
        <v>2514</v>
      </c>
      <c r="E295" s="348" t="s">
        <v>2515</v>
      </c>
      <c r="F295" s="355" t="s">
        <v>3193</v>
      </c>
      <c r="G295" s="348" t="s">
        <v>1394</v>
      </c>
      <c r="H295" s="348">
        <v>16091093</v>
      </c>
      <c r="I295" s="356">
        <v>9030919929</v>
      </c>
      <c r="J295" s="370" t="s">
        <v>444</v>
      </c>
    </row>
    <row r="296" spans="1:10">
      <c r="A296" s="347" t="s">
        <v>3194</v>
      </c>
      <c r="B296" s="348" t="s">
        <v>2518</v>
      </c>
      <c r="C296" s="348" t="s">
        <v>2524</v>
      </c>
      <c r="D296" s="348" t="s">
        <v>2514</v>
      </c>
      <c r="E296" s="348" t="s">
        <v>2515</v>
      </c>
      <c r="F296" s="355" t="s">
        <v>3195</v>
      </c>
      <c r="G296" s="348" t="s">
        <v>1394</v>
      </c>
      <c r="H296" s="348">
        <v>16091094</v>
      </c>
      <c r="I296" s="356">
        <v>9959822826</v>
      </c>
      <c r="J296" s="370" t="s">
        <v>444</v>
      </c>
    </row>
    <row r="297" spans="1:10">
      <c r="A297" s="347" t="s">
        <v>3196</v>
      </c>
      <c r="B297" s="348" t="s">
        <v>2518</v>
      </c>
      <c r="C297" s="348" t="s">
        <v>2524</v>
      </c>
      <c r="D297" s="348" t="s">
        <v>2514</v>
      </c>
      <c r="E297" s="348" t="s">
        <v>2515</v>
      </c>
      <c r="F297" s="355" t="s">
        <v>3197</v>
      </c>
      <c r="G297" s="348" t="s">
        <v>1394</v>
      </c>
      <c r="H297" s="348">
        <v>16091095</v>
      </c>
      <c r="I297" s="356">
        <v>9573148333</v>
      </c>
      <c r="J297" s="370" t="s">
        <v>444</v>
      </c>
    </row>
    <row r="298" spans="1:10">
      <c r="A298" s="347" t="s">
        <v>3198</v>
      </c>
      <c r="B298" s="348" t="s">
        <v>2518</v>
      </c>
      <c r="C298" s="348" t="s">
        <v>4</v>
      </c>
      <c r="D298" s="348" t="s">
        <v>2514</v>
      </c>
      <c r="E298" s="348" t="s">
        <v>2515</v>
      </c>
      <c r="F298" s="355" t="s">
        <v>3199</v>
      </c>
      <c r="G298" s="348" t="s">
        <v>1394</v>
      </c>
      <c r="H298" s="348">
        <v>16091096</v>
      </c>
      <c r="I298" s="356">
        <v>8978321955</v>
      </c>
      <c r="J298" s="370" t="s">
        <v>444</v>
      </c>
    </row>
    <row r="299" spans="1:10">
      <c r="A299" s="347" t="s">
        <v>3200</v>
      </c>
      <c r="B299" s="348" t="s">
        <v>2518</v>
      </c>
      <c r="C299" s="348" t="s">
        <v>2524</v>
      </c>
      <c r="D299" s="348" t="s">
        <v>2514</v>
      </c>
      <c r="E299" s="348" t="s">
        <v>2515</v>
      </c>
      <c r="F299" s="355" t="s">
        <v>3201</v>
      </c>
      <c r="G299" s="348" t="s">
        <v>1394</v>
      </c>
      <c r="H299" s="348">
        <v>16091097</v>
      </c>
      <c r="I299" s="356">
        <v>8978318217</v>
      </c>
      <c r="J299" s="370" t="s">
        <v>444</v>
      </c>
    </row>
    <row r="300" spans="1:10">
      <c r="A300" s="347" t="s">
        <v>3202</v>
      </c>
      <c r="B300" s="348" t="s">
        <v>2518</v>
      </c>
      <c r="C300" s="348" t="s">
        <v>2524</v>
      </c>
      <c r="D300" s="348" t="s">
        <v>2514</v>
      </c>
      <c r="E300" s="348" t="s">
        <v>2515</v>
      </c>
      <c r="F300" s="355" t="s">
        <v>3203</v>
      </c>
      <c r="G300" s="348" t="s">
        <v>1394</v>
      </c>
      <c r="H300" s="348">
        <v>16091098</v>
      </c>
      <c r="I300" s="356">
        <v>8985066063</v>
      </c>
      <c r="J300" s="370" t="s">
        <v>444</v>
      </c>
    </row>
    <row r="301" spans="1:10">
      <c r="A301" s="347" t="s">
        <v>3204</v>
      </c>
      <c r="B301" s="348" t="s">
        <v>2518</v>
      </c>
      <c r="C301" s="350" t="s">
        <v>3205</v>
      </c>
      <c r="D301" s="348" t="s">
        <v>2514</v>
      </c>
      <c r="E301" s="348" t="s">
        <v>2515</v>
      </c>
      <c r="F301" s="352" t="s">
        <v>3206</v>
      </c>
      <c r="G301" s="348" t="s">
        <v>1394</v>
      </c>
      <c r="H301" s="348">
        <v>15091001</v>
      </c>
      <c r="I301" s="348">
        <v>7032754678</v>
      </c>
      <c r="J301" s="370" t="s">
        <v>445</v>
      </c>
    </row>
    <row r="302" spans="1:10">
      <c r="A302" s="347" t="s">
        <v>3207</v>
      </c>
      <c r="B302" s="348" t="s">
        <v>2518</v>
      </c>
      <c r="C302" s="350" t="s">
        <v>3205</v>
      </c>
      <c r="D302" s="348" t="s">
        <v>2514</v>
      </c>
      <c r="E302" s="348" t="s">
        <v>2515</v>
      </c>
      <c r="F302" s="355" t="s">
        <v>3208</v>
      </c>
      <c r="G302" s="348" t="s">
        <v>1394</v>
      </c>
      <c r="H302" s="348">
        <v>15091002</v>
      </c>
      <c r="I302" s="356">
        <v>8142556335</v>
      </c>
      <c r="J302" s="370" t="s">
        <v>445</v>
      </c>
    </row>
    <row r="303" spans="1:10">
      <c r="A303" s="347" t="s">
        <v>3209</v>
      </c>
      <c r="B303" s="348" t="s">
        <v>2518</v>
      </c>
      <c r="C303" s="350" t="s">
        <v>3205</v>
      </c>
      <c r="D303" s="348" t="s">
        <v>2514</v>
      </c>
      <c r="E303" s="348" t="s">
        <v>2515</v>
      </c>
      <c r="F303" s="355" t="s">
        <v>3210</v>
      </c>
      <c r="G303" s="348" t="s">
        <v>1394</v>
      </c>
      <c r="H303" s="348">
        <v>15091003</v>
      </c>
      <c r="I303" s="356">
        <v>9542122112</v>
      </c>
      <c r="J303" s="370" t="s">
        <v>445</v>
      </c>
    </row>
    <row r="304" spans="1:10">
      <c r="A304" s="347" t="s">
        <v>3211</v>
      </c>
      <c r="B304" s="348" t="s">
        <v>2518</v>
      </c>
      <c r="C304" s="350" t="s">
        <v>3205</v>
      </c>
      <c r="D304" s="348" t="s">
        <v>2514</v>
      </c>
      <c r="E304" s="348" t="s">
        <v>2515</v>
      </c>
      <c r="F304" s="352" t="s">
        <v>3212</v>
      </c>
      <c r="G304" s="348" t="s">
        <v>1394</v>
      </c>
      <c r="H304" s="348">
        <v>15091004</v>
      </c>
      <c r="I304" s="348">
        <v>7680093327</v>
      </c>
      <c r="J304" s="370" t="s">
        <v>445</v>
      </c>
    </row>
    <row r="305" spans="1:10">
      <c r="A305" s="347" t="s">
        <v>3213</v>
      </c>
      <c r="B305" s="348" t="s">
        <v>2512</v>
      </c>
      <c r="C305" s="350" t="s">
        <v>3214</v>
      </c>
      <c r="D305" s="348" t="s">
        <v>2514</v>
      </c>
      <c r="E305" s="348" t="s">
        <v>2515</v>
      </c>
      <c r="F305" s="355" t="s">
        <v>3215</v>
      </c>
      <c r="G305" s="348" t="s">
        <v>1394</v>
      </c>
      <c r="H305" s="348">
        <v>15091005</v>
      </c>
      <c r="I305" s="356">
        <v>7013522591</v>
      </c>
      <c r="J305" s="370" t="s">
        <v>445</v>
      </c>
    </row>
    <row r="306" spans="1:10">
      <c r="A306" s="347" t="s">
        <v>3216</v>
      </c>
      <c r="B306" s="348" t="s">
        <v>2518</v>
      </c>
      <c r="C306" s="350" t="s">
        <v>3205</v>
      </c>
      <c r="D306" s="348" t="s">
        <v>2584</v>
      </c>
      <c r="E306" s="348" t="s">
        <v>2515</v>
      </c>
      <c r="F306" s="355" t="s">
        <v>3217</v>
      </c>
      <c r="G306" s="348" t="s">
        <v>1394</v>
      </c>
      <c r="H306" s="348">
        <v>15091006</v>
      </c>
      <c r="I306" s="356">
        <v>8008686092</v>
      </c>
      <c r="J306" s="370" t="s">
        <v>445</v>
      </c>
    </row>
    <row r="307" spans="1:10">
      <c r="A307" s="347" t="s">
        <v>3218</v>
      </c>
      <c r="B307" s="348" t="s">
        <v>2512</v>
      </c>
      <c r="C307" s="350" t="s">
        <v>3214</v>
      </c>
      <c r="D307" s="348" t="s">
        <v>2514</v>
      </c>
      <c r="E307" s="348" t="s">
        <v>2515</v>
      </c>
      <c r="F307" s="355" t="s">
        <v>3219</v>
      </c>
      <c r="G307" s="348" t="s">
        <v>1394</v>
      </c>
      <c r="H307" s="348">
        <v>15091007</v>
      </c>
      <c r="I307" s="356">
        <v>9704543921</v>
      </c>
      <c r="J307" s="370" t="s">
        <v>445</v>
      </c>
    </row>
    <row r="308" spans="1:10">
      <c r="A308" s="347" t="s">
        <v>3220</v>
      </c>
      <c r="B308" s="348" t="s">
        <v>2518</v>
      </c>
      <c r="C308" s="350" t="s">
        <v>3221</v>
      </c>
      <c r="D308" s="348" t="s">
        <v>2514</v>
      </c>
      <c r="E308" s="348" t="s">
        <v>2515</v>
      </c>
      <c r="F308" s="355" t="s">
        <v>3222</v>
      </c>
      <c r="G308" s="348" t="s">
        <v>1394</v>
      </c>
      <c r="H308" s="348">
        <v>15091008</v>
      </c>
      <c r="I308" s="356">
        <v>7702559247</v>
      </c>
      <c r="J308" s="370" t="s">
        <v>445</v>
      </c>
    </row>
    <row r="309" spans="1:10">
      <c r="A309" s="347" t="s">
        <v>3223</v>
      </c>
      <c r="B309" s="348" t="s">
        <v>2518</v>
      </c>
      <c r="C309" s="350" t="s">
        <v>3205</v>
      </c>
      <c r="D309" s="348" t="s">
        <v>2514</v>
      </c>
      <c r="E309" s="348" t="s">
        <v>2515</v>
      </c>
      <c r="F309" s="355" t="s">
        <v>3224</v>
      </c>
      <c r="G309" s="348" t="s">
        <v>1394</v>
      </c>
      <c r="H309" s="348">
        <v>15091009</v>
      </c>
      <c r="I309" s="356">
        <v>9959457757</v>
      </c>
      <c r="J309" s="370" t="s">
        <v>445</v>
      </c>
    </row>
    <row r="310" spans="1:10">
      <c r="A310" s="347" t="s">
        <v>3225</v>
      </c>
      <c r="B310" s="348" t="s">
        <v>2518</v>
      </c>
      <c r="C310" s="350" t="s">
        <v>3205</v>
      </c>
      <c r="D310" s="348" t="s">
        <v>2584</v>
      </c>
      <c r="E310" s="348" t="s">
        <v>2515</v>
      </c>
      <c r="F310" s="355" t="s">
        <v>3226</v>
      </c>
      <c r="G310" s="348" t="s">
        <v>1394</v>
      </c>
      <c r="H310" s="348">
        <v>15091010</v>
      </c>
      <c r="I310" s="356">
        <v>9515693556</v>
      </c>
      <c r="J310" s="370" t="s">
        <v>445</v>
      </c>
    </row>
    <row r="311" spans="1:10">
      <c r="A311" s="347" t="s">
        <v>3227</v>
      </c>
      <c r="B311" s="348" t="s">
        <v>2518</v>
      </c>
      <c r="C311" s="350" t="s">
        <v>3205</v>
      </c>
      <c r="D311" s="348" t="s">
        <v>2514</v>
      </c>
      <c r="E311" s="348" t="s">
        <v>2515</v>
      </c>
      <c r="F311" s="352" t="s">
        <v>3228</v>
      </c>
      <c r="G311" s="348" t="s">
        <v>1394</v>
      </c>
      <c r="H311" s="348">
        <v>15091011</v>
      </c>
      <c r="I311" s="348">
        <v>9515192359</v>
      </c>
      <c r="J311" s="370" t="s">
        <v>445</v>
      </c>
    </row>
    <row r="312" spans="1:10">
      <c r="A312" s="347" t="s">
        <v>3229</v>
      </c>
      <c r="B312" s="348" t="s">
        <v>2518</v>
      </c>
      <c r="C312" s="350" t="s">
        <v>3205</v>
      </c>
      <c r="D312" s="348" t="s">
        <v>2584</v>
      </c>
      <c r="E312" s="348" t="s">
        <v>2515</v>
      </c>
      <c r="F312" s="352" t="s">
        <v>3230</v>
      </c>
      <c r="G312" s="348" t="s">
        <v>1394</v>
      </c>
      <c r="H312" s="348">
        <v>15091012</v>
      </c>
      <c r="I312" s="348">
        <v>9951412111</v>
      </c>
      <c r="J312" s="370" t="s">
        <v>445</v>
      </c>
    </row>
    <row r="313" spans="1:10">
      <c r="A313" s="347" t="s">
        <v>3231</v>
      </c>
      <c r="B313" s="348" t="s">
        <v>2518</v>
      </c>
      <c r="C313" s="350" t="s">
        <v>3232</v>
      </c>
      <c r="D313" s="348" t="s">
        <v>2514</v>
      </c>
      <c r="E313" s="348" t="s">
        <v>2515</v>
      </c>
      <c r="F313" s="355" t="s">
        <v>3233</v>
      </c>
      <c r="G313" s="348" t="s">
        <v>1394</v>
      </c>
      <c r="H313" s="348">
        <v>15091013</v>
      </c>
      <c r="I313" s="356">
        <v>8179571526</v>
      </c>
      <c r="J313" s="370" t="s">
        <v>445</v>
      </c>
    </row>
    <row r="314" spans="1:10">
      <c r="A314" s="347" t="s">
        <v>3234</v>
      </c>
      <c r="B314" s="348" t="s">
        <v>2518</v>
      </c>
      <c r="C314" s="350" t="s">
        <v>3205</v>
      </c>
      <c r="D314" s="348" t="s">
        <v>2514</v>
      </c>
      <c r="E314" s="348" t="s">
        <v>2515</v>
      </c>
      <c r="F314" s="355" t="s">
        <v>3235</v>
      </c>
      <c r="G314" s="348" t="s">
        <v>1394</v>
      </c>
      <c r="H314" s="348">
        <v>15091014</v>
      </c>
      <c r="I314" s="356">
        <v>9502006303</v>
      </c>
      <c r="J314" s="370" t="s">
        <v>445</v>
      </c>
    </row>
    <row r="315" spans="1:10">
      <c r="A315" s="347" t="s">
        <v>3236</v>
      </c>
      <c r="B315" s="348" t="s">
        <v>2518</v>
      </c>
      <c r="C315" s="350" t="s">
        <v>3237</v>
      </c>
      <c r="D315" s="348" t="s">
        <v>2584</v>
      </c>
      <c r="E315" s="348" t="s">
        <v>2515</v>
      </c>
      <c r="F315" s="355" t="s">
        <v>3238</v>
      </c>
      <c r="G315" s="348" t="s">
        <v>1394</v>
      </c>
      <c r="H315" s="348">
        <v>15091015</v>
      </c>
      <c r="I315" s="356">
        <v>9490932322</v>
      </c>
      <c r="J315" s="370" t="s">
        <v>445</v>
      </c>
    </row>
    <row r="316" spans="1:10">
      <c r="A316" s="347" t="s">
        <v>3239</v>
      </c>
      <c r="B316" s="348" t="s">
        <v>2518</v>
      </c>
      <c r="C316" s="350" t="s">
        <v>3214</v>
      </c>
      <c r="D316" s="348" t="s">
        <v>2514</v>
      </c>
      <c r="E316" s="348" t="s">
        <v>2515</v>
      </c>
      <c r="F316" s="352" t="s">
        <v>3240</v>
      </c>
      <c r="G316" s="348" t="s">
        <v>1394</v>
      </c>
      <c r="H316" s="348">
        <v>15091016</v>
      </c>
      <c r="I316" s="348">
        <v>9849756233</v>
      </c>
      <c r="J316" s="370" t="s">
        <v>445</v>
      </c>
    </row>
    <row r="317" spans="1:10">
      <c r="A317" s="347" t="s">
        <v>3241</v>
      </c>
      <c r="B317" s="348" t="s">
        <v>2518</v>
      </c>
      <c r="C317" s="350" t="s">
        <v>3205</v>
      </c>
      <c r="D317" s="348" t="s">
        <v>2514</v>
      </c>
      <c r="E317" s="348" t="s">
        <v>2515</v>
      </c>
      <c r="F317" s="352" t="s">
        <v>3242</v>
      </c>
      <c r="G317" s="348" t="s">
        <v>1394</v>
      </c>
      <c r="H317" s="348">
        <v>15091017</v>
      </c>
      <c r="I317" s="348">
        <v>9121945636</v>
      </c>
      <c r="J317" s="370" t="s">
        <v>445</v>
      </c>
    </row>
    <row r="318" spans="1:10">
      <c r="A318" s="347" t="s">
        <v>3243</v>
      </c>
      <c r="B318" s="348" t="s">
        <v>2512</v>
      </c>
      <c r="C318" s="350" t="s">
        <v>3214</v>
      </c>
      <c r="D318" s="348" t="s">
        <v>2514</v>
      </c>
      <c r="E318" s="348" t="s">
        <v>2515</v>
      </c>
      <c r="F318" s="355" t="s">
        <v>3244</v>
      </c>
      <c r="G318" s="348" t="s">
        <v>1394</v>
      </c>
      <c r="H318" s="348">
        <v>15091018</v>
      </c>
      <c r="I318" s="356">
        <v>8328464704</v>
      </c>
      <c r="J318" s="370" t="s">
        <v>445</v>
      </c>
    </row>
    <row r="319" spans="1:10">
      <c r="A319" s="347" t="s">
        <v>3245</v>
      </c>
      <c r="B319" s="348" t="s">
        <v>2518</v>
      </c>
      <c r="C319" s="350" t="s">
        <v>3232</v>
      </c>
      <c r="D319" s="348" t="s">
        <v>2514</v>
      </c>
      <c r="E319" s="348" t="s">
        <v>2515</v>
      </c>
      <c r="F319" s="355" t="s">
        <v>3246</v>
      </c>
      <c r="G319" s="348" t="s">
        <v>1394</v>
      </c>
      <c r="H319" s="348">
        <v>15091019</v>
      </c>
      <c r="I319" s="356">
        <v>9989594246</v>
      </c>
      <c r="J319" s="370" t="s">
        <v>445</v>
      </c>
    </row>
    <row r="320" spans="1:10">
      <c r="A320" s="347" t="s">
        <v>3247</v>
      </c>
      <c r="B320" s="348" t="s">
        <v>2518</v>
      </c>
      <c r="C320" s="350" t="s">
        <v>3205</v>
      </c>
      <c r="D320" s="348" t="s">
        <v>2514</v>
      </c>
      <c r="E320" s="348" t="s">
        <v>2515</v>
      </c>
      <c r="F320" s="355" t="s">
        <v>3248</v>
      </c>
      <c r="G320" s="348" t="s">
        <v>1394</v>
      </c>
      <c r="H320" s="348">
        <v>15091020</v>
      </c>
      <c r="I320" s="356">
        <v>7382924483</v>
      </c>
      <c r="J320" s="370" t="s">
        <v>445</v>
      </c>
    </row>
    <row r="321" spans="1:10">
      <c r="A321" s="347" t="s">
        <v>3249</v>
      </c>
      <c r="B321" s="348" t="s">
        <v>2518</v>
      </c>
      <c r="C321" s="350" t="s">
        <v>3205</v>
      </c>
      <c r="D321" s="348" t="s">
        <v>2514</v>
      </c>
      <c r="E321" s="348" t="s">
        <v>2515</v>
      </c>
      <c r="F321" s="355" t="s">
        <v>3250</v>
      </c>
      <c r="G321" s="348" t="s">
        <v>1394</v>
      </c>
      <c r="H321" s="348">
        <v>15091021</v>
      </c>
      <c r="I321" s="356">
        <v>9515796780</v>
      </c>
      <c r="J321" s="370" t="s">
        <v>445</v>
      </c>
    </row>
    <row r="322" spans="1:10">
      <c r="A322" s="347" t="s">
        <v>3251</v>
      </c>
      <c r="B322" s="348" t="s">
        <v>2518</v>
      </c>
      <c r="C322" s="350" t="s">
        <v>3221</v>
      </c>
      <c r="D322" s="348" t="s">
        <v>2514</v>
      </c>
      <c r="E322" s="348" t="s">
        <v>2515</v>
      </c>
      <c r="F322" s="355" t="s">
        <v>3252</v>
      </c>
      <c r="G322" s="348" t="s">
        <v>1394</v>
      </c>
      <c r="H322" s="348">
        <v>15091022</v>
      </c>
      <c r="I322" s="356">
        <v>8008240794</v>
      </c>
      <c r="J322" s="370" t="s">
        <v>445</v>
      </c>
    </row>
    <row r="323" spans="1:10">
      <c r="A323" s="347" t="s">
        <v>3253</v>
      </c>
      <c r="B323" s="348" t="s">
        <v>2518</v>
      </c>
      <c r="C323" s="350" t="s">
        <v>3232</v>
      </c>
      <c r="D323" s="348" t="s">
        <v>2514</v>
      </c>
      <c r="E323" s="348" t="s">
        <v>2515</v>
      </c>
      <c r="F323" s="355" t="s">
        <v>3254</v>
      </c>
      <c r="G323" s="348" t="s">
        <v>1394</v>
      </c>
      <c r="H323" s="348">
        <v>15091023</v>
      </c>
      <c r="I323" s="356">
        <v>965263335</v>
      </c>
      <c r="J323" s="370" t="s">
        <v>445</v>
      </c>
    </row>
    <row r="324" spans="1:10">
      <c r="A324" s="347" t="s">
        <v>3255</v>
      </c>
      <c r="B324" s="348" t="s">
        <v>2512</v>
      </c>
      <c r="C324" s="350" t="s">
        <v>3256</v>
      </c>
      <c r="D324" s="348" t="s">
        <v>2514</v>
      </c>
      <c r="E324" s="348" t="s">
        <v>2515</v>
      </c>
      <c r="F324" s="355" t="s">
        <v>3257</v>
      </c>
      <c r="G324" s="348" t="s">
        <v>1394</v>
      </c>
      <c r="H324" s="348">
        <v>15091024</v>
      </c>
      <c r="I324" s="356">
        <v>9642403620</v>
      </c>
      <c r="J324" s="370" t="s">
        <v>445</v>
      </c>
    </row>
    <row r="325" spans="1:10">
      <c r="A325" s="347" t="s">
        <v>3258</v>
      </c>
      <c r="B325" s="348" t="s">
        <v>2512</v>
      </c>
      <c r="C325" s="350" t="s">
        <v>3214</v>
      </c>
      <c r="D325" s="348" t="s">
        <v>2514</v>
      </c>
      <c r="E325" s="348" t="s">
        <v>2515</v>
      </c>
      <c r="F325" s="355" t="s">
        <v>3259</v>
      </c>
      <c r="G325" s="348" t="s">
        <v>1394</v>
      </c>
      <c r="H325" s="348">
        <v>15091025</v>
      </c>
      <c r="I325" s="348">
        <v>7095476639</v>
      </c>
      <c r="J325" s="370" t="s">
        <v>445</v>
      </c>
    </row>
    <row r="326" spans="1:10">
      <c r="A326" s="347" t="s">
        <v>3260</v>
      </c>
      <c r="B326" s="348" t="s">
        <v>2518</v>
      </c>
      <c r="C326" s="350" t="s">
        <v>3256</v>
      </c>
      <c r="D326" s="348" t="s">
        <v>2514</v>
      </c>
      <c r="E326" s="348" t="s">
        <v>2515</v>
      </c>
      <c r="F326" s="347"/>
      <c r="G326" s="348" t="s">
        <v>1394</v>
      </c>
      <c r="H326" s="348">
        <v>15091026</v>
      </c>
      <c r="I326" s="348">
        <v>9494591484</v>
      </c>
      <c r="J326" s="370" t="s">
        <v>445</v>
      </c>
    </row>
    <row r="327" spans="1:10">
      <c r="A327" s="347" t="s">
        <v>3261</v>
      </c>
      <c r="B327" s="348" t="s">
        <v>2512</v>
      </c>
      <c r="C327" s="350" t="s">
        <v>3214</v>
      </c>
      <c r="D327" s="348" t="s">
        <v>2514</v>
      </c>
      <c r="E327" s="348" t="s">
        <v>2515</v>
      </c>
      <c r="F327" s="352" t="s">
        <v>3262</v>
      </c>
      <c r="G327" s="348" t="s">
        <v>1394</v>
      </c>
      <c r="H327" s="348">
        <v>15091027</v>
      </c>
      <c r="I327" s="348">
        <v>8121332966</v>
      </c>
      <c r="J327" s="370" t="s">
        <v>445</v>
      </c>
    </row>
    <row r="328" spans="1:10">
      <c r="A328" s="347" t="s">
        <v>3263</v>
      </c>
      <c r="B328" s="348" t="s">
        <v>2518</v>
      </c>
      <c r="C328" s="350" t="s">
        <v>3205</v>
      </c>
      <c r="D328" s="348" t="s">
        <v>2514</v>
      </c>
      <c r="E328" s="348" t="s">
        <v>2515</v>
      </c>
      <c r="F328" s="355" t="s">
        <v>3264</v>
      </c>
      <c r="G328" s="348" t="s">
        <v>1394</v>
      </c>
      <c r="H328" s="348">
        <v>15091028</v>
      </c>
      <c r="I328" s="356">
        <v>7036113178</v>
      </c>
      <c r="J328" s="370" t="s">
        <v>445</v>
      </c>
    </row>
    <row r="329" spans="1:10">
      <c r="A329" s="347" t="s">
        <v>3265</v>
      </c>
      <c r="B329" s="348" t="s">
        <v>2518</v>
      </c>
      <c r="C329" s="350" t="s">
        <v>3205</v>
      </c>
      <c r="D329" s="348" t="s">
        <v>2514</v>
      </c>
      <c r="E329" s="348" t="s">
        <v>2515</v>
      </c>
      <c r="F329" s="354" t="s">
        <v>3266</v>
      </c>
      <c r="G329" s="348" t="s">
        <v>1394</v>
      </c>
      <c r="H329" s="348">
        <v>15091029</v>
      </c>
      <c r="I329" s="348">
        <v>9515463805</v>
      </c>
      <c r="J329" s="370" t="s">
        <v>445</v>
      </c>
    </row>
    <row r="330" spans="1:10">
      <c r="A330" s="347" t="s">
        <v>3267</v>
      </c>
      <c r="B330" s="348" t="s">
        <v>2518</v>
      </c>
      <c r="C330" s="350" t="s">
        <v>3221</v>
      </c>
      <c r="D330" s="348" t="s">
        <v>2514</v>
      </c>
      <c r="E330" s="348" t="s">
        <v>2515</v>
      </c>
      <c r="F330" s="355" t="s">
        <v>3268</v>
      </c>
      <c r="G330" s="348" t="s">
        <v>1394</v>
      </c>
      <c r="H330" s="348">
        <v>15091030</v>
      </c>
      <c r="I330" s="356">
        <v>9959790377</v>
      </c>
      <c r="J330" s="370" t="s">
        <v>445</v>
      </c>
    </row>
    <row r="331" spans="1:10">
      <c r="A331" s="347" t="s">
        <v>3269</v>
      </c>
      <c r="B331" s="348" t="s">
        <v>2518</v>
      </c>
      <c r="C331" s="350" t="s">
        <v>3270</v>
      </c>
      <c r="D331" s="348" t="s">
        <v>2514</v>
      </c>
      <c r="E331" s="348" t="s">
        <v>2515</v>
      </c>
      <c r="F331" s="352" t="s">
        <v>3271</v>
      </c>
      <c r="G331" s="348" t="s">
        <v>1394</v>
      </c>
      <c r="H331" s="348">
        <v>15091031</v>
      </c>
      <c r="I331" s="348">
        <v>7207796443</v>
      </c>
      <c r="J331" s="370" t="s">
        <v>445</v>
      </c>
    </row>
    <row r="332" spans="1:10">
      <c r="A332" s="347" t="s">
        <v>3272</v>
      </c>
      <c r="B332" s="348" t="s">
        <v>2518</v>
      </c>
      <c r="C332" s="350" t="s">
        <v>3205</v>
      </c>
      <c r="D332" s="348" t="s">
        <v>2514</v>
      </c>
      <c r="E332" s="348" t="s">
        <v>2515</v>
      </c>
      <c r="F332" s="352" t="s">
        <v>3273</v>
      </c>
      <c r="G332" s="348" t="s">
        <v>1394</v>
      </c>
      <c r="H332" s="348">
        <v>15091032</v>
      </c>
      <c r="I332" s="348">
        <v>7382257893</v>
      </c>
      <c r="J332" s="370" t="s">
        <v>445</v>
      </c>
    </row>
    <row r="333" spans="1:10">
      <c r="A333" s="347" t="s">
        <v>3274</v>
      </c>
      <c r="B333" s="348" t="s">
        <v>2518</v>
      </c>
      <c r="C333" s="350" t="s">
        <v>3205</v>
      </c>
      <c r="D333" s="348" t="s">
        <v>2514</v>
      </c>
      <c r="E333" s="348" t="s">
        <v>2515</v>
      </c>
      <c r="F333" s="355" t="s">
        <v>3275</v>
      </c>
      <c r="G333" s="348" t="s">
        <v>1394</v>
      </c>
      <c r="H333" s="348">
        <v>15091033</v>
      </c>
      <c r="I333" s="356">
        <v>9866688897</v>
      </c>
      <c r="J333" s="370" t="s">
        <v>445</v>
      </c>
    </row>
    <row r="334" spans="1:10">
      <c r="A334" s="347" t="s">
        <v>3276</v>
      </c>
      <c r="B334" s="348" t="s">
        <v>2518</v>
      </c>
      <c r="C334" s="350" t="s">
        <v>3205</v>
      </c>
      <c r="D334" s="348" t="s">
        <v>2514</v>
      </c>
      <c r="E334" s="348" t="s">
        <v>2515</v>
      </c>
      <c r="F334" s="357" t="s">
        <v>3277</v>
      </c>
      <c r="G334" s="348" t="s">
        <v>1394</v>
      </c>
      <c r="H334" s="348">
        <v>15091034</v>
      </c>
      <c r="I334" s="356">
        <v>9491563576</v>
      </c>
      <c r="J334" s="370" t="s">
        <v>445</v>
      </c>
    </row>
    <row r="335" spans="1:10">
      <c r="A335" s="347" t="s">
        <v>3278</v>
      </c>
      <c r="B335" s="348" t="s">
        <v>2518</v>
      </c>
      <c r="C335" s="350" t="s">
        <v>3205</v>
      </c>
      <c r="D335" s="348" t="s">
        <v>2514</v>
      </c>
      <c r="E335" s="348" t="s">
        <v>2515</v>
      </c>
      <c r="F335" s="346" t="s">
        <v>3279</v>
      </c>
      <c r="G335" s="348" t="s">
        <v>1394</v>
      </c>
      <c r="H335" s="348">
        <v>15091035</v>
      </c>
      <c r="I335" s="348">
        <v>8886056108</v>
      </c>
      <c r="J335" s="370" t="s">
        <v>445</v>
      </c>
    </row>
    <row r="336" spans="1:10">
      <c r="A336" s="347" t="s">
        <v>3280</v>
      </c>
      <c r="B336" s="348" t="s">
        <v>2518</v>
      </c>
      <c r="C336" s="350" t="s">
        <v>3205</v>
      </c>
      <c r="D336" s="348" t="s">
        <v>2514</v>
      </c>
      <c r="E336" s="348" t="s">
        <v>2515</v>
      </c>
      <c r="F336" s="352" t="s">
        <v>3281</v>
      </c>
      <c r="G336" s="348" t="s">
        <v>1394</v>
      </c>
      <c r="H336" s="348">
        <v>15091036</v>
      </c>
      <c r="I336" s="348">
        <v>9490033988</v>
      </c>
      <c r="J336" s="370" t="s">
        <v>445</v>
      </c>
    </row>
    <row r="337" spans="1:10">
      <c r="A337" s="347" t="s">
        <v>3282</v>
      </c>
      <c r="B337" s="348" t="s">
        <v>2518</v>
      </c>
      <c r="C337" s="350" t="s">
        <v>3237</v>
      </c>
      <c r="D337" s="348" t="s">
        <v>2514</v>
      </c>
      <c r="E337" s="348" t="s">
        <v>2515</v>
      </c>
      <c r="F337" s="355" t="s">
        <v>3283</v>
      </c>
      <c r="G337" s="348" t="s">
        <v>1394</v>
      </c>
      <c r="H337" s="348">
        <v>15091037</v>
      </c>
      <c r="I337" s="356">
        <v>9505906768</v>
      </c>
      <c r="J337" s="370" t="s">
        <v>445</v>
      </c>
    </row>
    <row r="338" spans="1:10">
      <c r="A338" s="347" t="s">
        <v>3284</v>
      </c>
      <c r="B338" s="348" t="s">
        <v>2518</v>
      </c>
      <c r="C338" s="350" t="s">
        <v>3221</v>
      </c>
      <c r="D338" s="348" t="s">
        <v>2514</v>
      </c>
      <c r="E338" s="348" t="s">
        <v>2515</v>
      </c>
      <c r="F338" s="352" t="s">
        <v>3285</v>
      </c>
      <c r="G338" s="348" t="s">
        <v>1394</v>
      </c>
      <c r="H338" s="348">
        <v>15091038</v>
      </c>
      <c r="I338" s="348">
        <v>8897526088</v>
      </c>
      <c r="J338" s="370" t="s">
        <v>445</v>
      </c>
    </row>
    <row r="339" spans="1:10">
      <c r="A339" s="347" t="s">
        <v>3286</v>
      </c>
      <c r="B339" s="348" t="s">
        <v>2518</v>
      </c>
      <c r="C339" s="350" t="s">
        <v>3237</v>
      </c>
      <c r="D339" s="348" t="s">
        <v>2514</v>
      </c>
      <c r="E339" s="348" t="s">
        <v>2515</v>
      </c>
      <c r="F339" s="352" t="s">
        <v>3287</v>
      </c>
      <c r="G339" s="348" t="s">
        <v>1394</v>
      </c>
      <c r="H339" s="348">
        <v>15091039</v>
      </c>
      <c r="I339" s="348">
        <v>9177922145</v>
      </c>
      <c r="J339" s="370" t="s">
        <v>445</v>
      </c>
    </row>
    <row r="340" spans="1:10">
      <c r="A340" s="347" t="s">
        <v>3288</v>
      </c>
      <c r="B340" s="348" t="s">
        <v>2518</v>
      </c>
      <c r="C340" s="350" t="s">
        <v>3221</v>
      </c>
      <c r="D340" s="348" t="s">
        <v>2514</v>
      </c>
      <c r="E340" s="348" t="s">
        <v>2515</v>
      </c>
      <c r="F340" s="352" t="s">
        <v>3289</v>
      </c>
      <c r="G340" s="348" t="s">
        <v>1394</v>
      </c>
      <c r="H340" s="348">
        <v>15091040</v>
      </c>
      <c r="I340" s="348">
        <v>9441860323</v>
      </c>
      <c r="J340" s="370" t="s">
        <v>445</v>
      </c>
    </row>
    <row r="341" spans="1:10">
      <c r="A341" s="347" t="s">
        <v>3290</v>
      </c>
      <c r="B341" s="348" t="s">
        <v>2518</v>
      </c>
      <c r="C341" s="350" t="s">
        <v>3214</v>
      </c>
      <c r="D341" s="348" t="s">
        <v>2514</v>
      </c>
      <c r="E341" s="348" t="s">
        <v>2515</v>
      </c>
      <c r="F341" s="348" t="s">
        <v>2736</v>
      </c>
      <c r="G341" s="348" t="s">
        <v>1394</v>
      </c>
      <c r="H341" s="348">
        <v>15091041</v>
      </c>
      <c r="I341" s="348">
        <v>8179375672</v>
      </c>
      <c r="J341" s="370" t="s">
        <v>445</v>
      </c>
    </row>
    <row r="342" spans="1:10">
      <c r="A342" s="347" t="s">
        <v>3291</v>
      </c>
      <c r="B342" s="348" t="s">
        <v>2518</v>
      </c>
      <c r="C342" s="350" t="s">
        <v>3205</v>
      </c>
      <c r="D342" s="348" t="s">
        <v>2514</v>
      </c>
      <c r="E342" s="348" t="s">
        <v>2515</v>
      </c>
      <c r="F342" s="352" t="s">
        <v>3292</v>
      </c>
      <c r="G342" s="348" t="s">
        <v>1394</v>
      </c>
      <c r="H342" s="348">
        <v>15091042</v>
      </c>
      <c r="I342" s="348">
        <v>9959642266</v>
      </c>
      <c r="J342" s="370" t="s">
        <v>445</v>
      </c>
    </row>
    <row r="343" spans="1:10">
      <c r="A343" s="347" t="s">
        <v>3293</v>
      </c>
      <c r="B343" s="348" t="s">
        <v>2518</v>
      </c>
      <c r="C343" s="350" t="s">
        <v>3205</v>
      </c>
      <c r="D343" s="348" t="s">
        <v>2514</v>
      </c>
      <c r="E343" s="348" t="s">
        <v>2515</v>
      </c>
      <c r="F343" s="352" t="s">
        <v>3294</v>
      </c>
      <c r="G343" s="348" t="s">
        <v>1394</v>
      </c>
      <c r="H343" s="348">
        <v>15091043</v>
      </c>
      <c r="I343" s="348">
        <v>9177993458</v>
      </c>
      <c r="J343" s="370" t="s">
        <v>445</v>
      </c>
    </row>
    <row r="344" spans="1:10">
      <c r="A344" s="347" t="s">
        <v>3295</v>
      </c>
      <c r="B344" s="348" t="s">
        <v>2518</v>
      </c>
      <c r="C344" s="350" t="s">
        <v>3205</v>
      </c>
      <c r="D344" s="348" t="s">
        <v>2514</v>
      </c>
      <c r="E344" s="348" t="s">
        <v>2515</v>
      </c>
      <c r="F344" s="352" t="s">
        <v>3296</v>
      </c>
      <c r="G344" s="348" t="s">
        <v>1394</v>
      </c>
      <c r="H344" s="348">
        <v>15091044</v>
      </c>
      <c r="I344" s="348">
        <v>9701697995</v>
      </c>
      <c r="J344" s="370" t="s">
        <v>445</v>
      </c>
    </row>
    <row r="345" spans="1:10">
      <c r="A345" s="347" t="s">
        <v>3297</v>
      </c>
      <c r="B345" s="348" t="s">
        <v>2518</v>
      </c>
      <c r="C345" s="350" t="s">
        <v>3205</v>
      </c>
      <c r="D345" s="348" t="s">
        <v>2514</v>
      </c>
      <c r="E345" s="348" t="s">
        <v>2515</v>
      </c>
      <c r="F345" s="352" t="s">
        <v>3298</v>
      </c>
      <c r="G345" s="348" t="s">
        <v>1394</v>
      </c>
      <c r="H345" s="348">
        <v>15091045</v>
      </c>
      <c r="I345" s="348">
        <v>9493265845</v>
      </c>
      <c r="J345" s="370" t="s">
        <v>445</v>
      </c>
    </row>
    <row r="346" spans="1:10">
      <c r="A346" s="347" t="s">
        <v>3299</v>
      </c>
      <c r="B346" s="348" t="s">
        <v>2518</v>
      </c>
      <c r="C346" s="350" t="s">
        <v>3214</v>
      </c>
      <c r="D346" s="348" t="s">
        <v>2514</v>
      </c>
      <c r="E346" s="348" t="s">
        <v>2515</v>
      </c>
      <c r="F346" s="355" t="s">
        <v>3300</v>
      </c>
      <c r="G346" s="348" t="s">
        <v>1394</v>
      </c>
      <c r="H346" s="348">
        <v>15091046</v>
      </c>
      <c r="I346" s="356">
        <v>7993968526</v>
      </c>
      <c r="J346" s="370" t="s">
        <v>445</v>
      </c>
    </row>
    <row r="347" spans="1:10">
      <c r="A347" s="347" t="s">
        <v>3301</v>
      </c>
      <c r="B347" s="348" t="s">
        <v>2518</v>
      </c>
      <c r="C347" s="350" t="s">
        <v>3205</v>
      </c>
      <c r="D347" s="348" t="s">
        <v>2514</v>
      </c>
      <c r="E347" s="348" t="s">
        <v>2515</v>
      </c>
      <c r="F347" s="355" t="s">
        <v>3302</v>
      </c>
      <c r="G347" s="348" t="s">
        <v>1394</v>
      </c>
      <c r="H347" s="348">
        <v>15091047</v>
      </c>
      <c r="I347" s="356">
        <v>9133676499</v>
      </c>
      <c r="J347" s="370" t="s">
        <v>445</v>
      </c>
    </row>
    <row r="348" spans="1:10">
      <c r="A348" s="347" t="s">
        <v>3303</v>
      </c>
      <c r="B348" s="348" t="s">
        <v>2518</v>
      </c>
      <c r="C348" s="350" t="s">
        <v>3205</v>
      </c>
      <c r="D348" s="348" t="s">
        <v>2514</v>
      </c>
      <c r="E348" s="348" t="s">
        <v>2515</v>
      </c>
      <c r="F348" s="352" t="s">
        <v>3304</v>
      </c>
      <c r="G348" s="348" t="s">
        <v>1394</v>
      </c>
      <c r="H348" s="348">
        <v>15091048</v>
      </c>
      <c r="I348" s="348">
        <v>9133713871</v>
      </c>
      <c r="J348" s="370" t="s">
        <v>445</v>
      </c>
    </row>
    <row r="349" spans="1:10">
      <c r="A349" s="347" t="s">
        <v>3305</v>
      </c>
      <c r="B349" s="348" t="s">
        <v>2518</v>
      </c>
      <c r="C349" s="350" t="s">
        <v>3214</v>
      </c>
      <c r="D349" s="348" t="s">
        <v>2514</v>
      </c>
      <c r="E349" s="348" t="s">
        <v>2515</v>
      </c>
      <c r="F349" s="352" t="s">
        <v>3306</v>
      </c>
      <c r="G349" s="348" t="s">
        <v>1394</v>
      </c>
      <c r="H349" s="348">
        <v>15091049</v>
      </c>
      <c r="I349" s="348">
        <v>9490467710</v>
      </c>
      <c r="J349" s="370" t="s">
        <v>445</v>
      </c>
    </row>
    <row r="350" spans="1:10">
      <c r="A350" s="347" t="s">
        <v>3307</v>
      </c>
      <c r="B350" s="348" t="s">
        <v>2518</v>
      </c>
      <c r="C350" s="350" t="s">
        <v>3214</v>
      </c>
      <c r="D350" s="348" t="s">
        <v>2514</v>
      </c>
      <c r="E350" s="348" t="s">
        <v>2515</v>
      </c>
      <c r="F350" s="352" t="s">
        <v>3308</v>
      </c>
      <c r="G350" s="348" t="s">
        <v>1394</v>
      </c>
      <c r="H350" s="348">
        <v>15091050</v>
      </c>
      <c r="I350" s="348">
        <v>8008307397</v>
      </c>
      <c r="J350" s="370" t="s">
        <v>445</v>
      </c>
    </row>
    <row r="351" spans="1:10">
      <c r="A351" s="347" t="s">
        <v>3309</v>
      </c>
      <c r="B351" s="348" t="s">
        <v>2518</v>
      </c>
      <c r="C351" s="350" t="s">
        <v>3310</v>
      </c>
      <c r="D351" s="348" t="s">
        <v>2514</v>
      </c>
      <c r="E351" s="348" t="s">
        <v>2515</v>
      </c>
      <c r="F351" s="352" t="s">
        <v>3311</v>
      </c>
      <c r="G351" s="348" t="s">
        <v>1394</v>
      </c>
      <c r="H351" s="348">
        <v>15091051</v>
      </c>
      <c r="I351" s="348">
        <v>9133523111</v>
      </c>
      <c r="J351" s="370" t="s">
        <v>445</v>
      </c>
    </row>
    <row r="352" spans="1:10">
      <c r="A352" s="347" t="s">
        <v>3312</v>
      </c>
      <c r="B352" s="348" t="s">
        <v>2518</v>
      </c>
      <c r="C352" s="350" t="s">
        <v>3205</v>
      </c>
      <c r="D352" s="348" t="s">
        <v>2514</v>
      </c>
      <c r="E352" s="348" t="s">
        <v>2515</v>
      </c>
      <c r="F352" s="352" t="s">
        <v>3313</v>
      </c>
      <c r="G352" s="348" t="s">
        <v>1394</v>
      </c>
      <c r="H352" s="348">
        <v>15091052</v>
      </c>
      <c r="I352" s="348">
        <v>9396255355</v>
      </c>
      <c r="J352" s="370" t="s">
        <v>445</v>
      </c>
    </row>
    <row r="353" spans="1:10">
      <c r="A353" s="347" t="s">
        <v>3314</v>
      </c>
      <c r="B353" s="348" t="s">
        <v>2518</v>
      </c>
      <c r="C353" s="350" t="s">
        <v>3205</v>
      </c>
      <c r="D353" s="348" t="s">
        <v>2584</v>
      </c>
      <c r="E353" s="348" t="s">
        <v>2515</v>
      </c>
      <c r="F353" s="352" t="s">
        <v>3315</v>
      </c>
      <c r="G353" s="348" t="s">
        <v>1394</v>
      </c>
      <c r="H353" s="348">
        <v>15091053</v>
      </c>
      <c r="I353" s="348">
        <v>8897359863</v>
      </c>
      <c r="J353" s="370" t="s">
        <v>445</v>
      </c>
    </row>
    <row r="354" spans="1:10">
      <c r="A354" s="347" t="s">
        <v>3316</v>
      </c>
      <c r="B354" s="348" t="s">
        <v>2518</v>
      </c>
      <c r="C354" s="350" t="s">
        <v>3205</v>
      </c>
      <c r="D354" s="348" t="s">
        <v>2584</v>
      </c>
      <c r="E354" s="348" t="s">
        <v>2515</v>
      </c>
      <c r="F354" s="357" t="s">
        <v>3317</v>
      </c>
      <c r="G354" s="348" t="s">
        <v>1394</v>
      </c>
      <c r="H354" s="348">
        <v>15091054</v>
      </c>
      <c r="I354" s="356">
        <v>9542354363</v>
      </c>
      <c r="J354" s="370" t="s">
        <v>445</v>
      </c>
    </row>
    <row r="355" spans="1:10">
      <c r="A355" s="347" t="s">
        <v>3318</v>
      </c>
      <c r="B355" s="348" t="s">
        <v>2518</v>
      </c>
      <c r="C355" s="350" t="s">
        <v>3205</v>
      </c>
      <c r="D355" s="348" t="s">
        <v>2514</v>
      </c>
      <c r="E355" s="348" t="s">
        <v>2515</v>
      </c>
      <c r="F355" s="352" t="s">
        <v>3319</v>
      </c>
      <c r="G355" s="348" t="s">
        <v>1394</v>
      </c>
      <c r="H355" s="348">
        <v>15091055</v>
      </c>
      <c r="I355" s="348">
        <v>9908305815</v>
      </c>
      <c r="J355" s="370" t="s">
        <v>445</v>
      </c>
    </row>
    <row r="356" spans="1:10">
      <c r="A356" s="347" t="s">
        <v>3320</v>
      </c>
      <c r="B356" s="348" t="s">
        <v>2512</v>
      </c>
      <c r="C356" s="350" t="s">
        <v>3221</v>
      </c>
      <c r="D356" s="348" t="s">
        <v>2514</v>
      </c>
      <c r="E356" s="348" t="s">
        <v>2515</v>
      </c>
      <c r="F356" s="352" t="s">
        <v>3321</v>
      </c>
      <c r="G356" s="348" t="s">
        <v>1394</v>
      </c>
      <c r="H356" s="348">
        <v>15091056</v>
      </c>
      <c r="I356" s="348">
        <v>7993540127</v>
      </c>
      <c r="J356" s="370" t="s">
        <v>445</v>
      </c>
    </row>
    <row r="357" spans="1:10">
      <c r="A357" s="347" t="s">
        <v>3322</v>
      </c>
      <c r="B357" s="348" t="s">
        <v>2518</v>
      </c>
      <c r="C357" s="350" t="s">
        <v>3221</v>
      </c>
      <c r="D357" s="348" t="s">
        <v>2514</v>
      </c>
      <c r="E357" s="348" t="s">
        <v>2515</v>
      </c>
      <c r="F357" s="352" t="s">
        <v>3323</v>
      </c>
      <c r="G357" s="348" t="s">
        <v>1394</v>
      </c>
      <c r="H357" s="348">
        <v>15091057</v>
      </c>
      <c r="I357" s="348">
        <v>7382176567</v>
      </c>
      <c r="J357" s="370" t="s">
        <v>445</v>
      </c>
    </row>
    <row r="358" spans="1:10">
      <c r="A358" s="347" t="s">
        <v>3324</v>
      </c>
      <c r="B358" s="348" t="s">
        <v>2518</v>
      </c>
      <c r="C358" s="350" t="s">
        <v>3237</v>
      </c>
      <c r="D358" s="348" t="s">
        <v>2514</v>
      </c>
      <c r="E358" s="348" t="s">
        <v>2515</v>
      </c>
      <c r="F358" s="352" t="s">
        <v>3325</v>
      </c>
      <c r="G358" s="348" t="s">
        <v>1394</v>
      </c>
      <c r="H358" s="348">
        <v>15091058</v>
      </c>
      <c r="I358" s="348">
        <v>9912694929</v>
      </c>
      <c r="J358" s="370" t="s">
        <v>445</v>
      </c>
    </row>
    <row r="359" spans="1:10">
      <c r="A359" s="347" t="s">
        <v>3326</v>
      </c>
      <c r="B359" s="348" t="s">
        <v>2512</v>
      </c>
      <c r="C359" s="350" t="s">
        <v>3237</v>
      </c>
      <c r="D359" s="348" t="s">
        <v>2514</v>
      </c>
      <c r="E359" s="348" t="s">
        <v>2515</v>
      </c>
      <c r="F359" s="352" t="s">
        <v>3327</v>
      </c>
      <c r="G359" s="348" t="s">
        <v>1394</v>
      </c>
      <c r="H359" s="348">
        <v>15091059</v>
      </c>
      <c r="I359" s="348">
        <v>9000566899</v>
      </c>
      <c r="J359" s="370" t="s">
        <v>445</v>
      </c>
    </row>
    <row r="360" spans="1:10">
      <c r="A360" s="347" t="s">
        <v>3328</v>
      </c>
      <c r="B360" s="348" t="s">
        <v>2518</v>
      </c>
      <c r="C360" s="350" t="s">
        <v>3310</v>
      </c>
      <c r="D360" s="348" t="s">
        <v>2514</v>
      </c>
      <c r="E360" s="348" t="s">
        <v>2515</v>
      </c>
      <c r="F360" s="352" t="s">
        <v>3329</v>
      </c>
      <c r="G360" s="348" t="s">
        <v>1394</v>
      </c>
      <c r="H360" s="348">
        <v>15091060</v>
      </c>
      <c r="I360" s="348">
        <v>7095711093</v>
      </c>
      <c r="J360" s="370" t="s">
        <v>445</v>
      </c>
    </row>
    <row r="361" spans="1:10">
      <c r="A361" s="347" t="s">
        <v>3330</v>
      </c>
      <c r="B361" s="348" t="s">
        <v>2518</v>
      </c>
      <c r="C361" s="350" t="s">
        <v>3270</v>
      </c>
      <c r="D361" s="348" t="s">
        <v>2514</v>
      </c>
      <c r="E361" s="348" t="s">
        <v>2515</v>
      </c>
      <c r="F361" s="355" t="s">
        <v>3331</v>
      </c>
      <c r="G361" s="348" t="s">
        <v>1394</v>
      </c>
      <c r="H361" s="348">
        <v>15091061</v>
      </c>
      <c r="I361" s="356">
        <v>8074495181</v>
      </c>
      <c r="J361" s="370" t="s">
        <v>445</v>
      </c>
    </row>
    <row r="362" spans="1:10">
      <c r="A362" s="347" t="s">
        <v>3332</v>
      </c>
      <c r="B362" s="348" t="s">
        <v>2518</v>
      </c>
      <c r="C362" s="350" t="s">
        <v>3205</v>
      </c>
      <c r="D362" s="348" t="s">
        <v>2514</v>
      </c>
      <c r="E362" s="348" t="s">
        <v>2515</v>
      </c>
      <c r="F362" s="355" t="s">
        <v>3333</v>
      </c>
      <c r="G362" s="348" t="s">
        <v>1394</v>
      </c>
      <c r="H362" s="348">
        <v>15091062</v>
      </c>
      <c r="I362" s="356">
        <v>9505345486</v>
      </c>
      <c r="J362" s="370" t="s">
        <v>445</v>
      </c>
    </row>
    <row r="363" spans="1:10">
      <c r="A363" s="347" t="s">
        <v>3334</v>
      </c>
      <c r="B363" s="348" t="s">
        <v>2518</v>
      </c>
      <c r="C363" s="350" t="s">
        <v>3237</v>
      </c>
      <c r="D363" s="348" t="s">
        <v>2514</v>
      </c>
      <c r="E363" s="348" t="s">
        <v>2515</v>
      </c>
      <c r="F363" s="355" t="s">
        <v>3335</v>
      </c>
      <c r="G363" s="348" t="s">
        <v>1394</v>
      </c>
      <c r="H363" s="348">
        <v>15091063</v>
      </c>
      <c r="I363" s="356">
        <v>9666231392</v>
      </c>
      <c r="J363" s="370" t="s">
        <v>445</v>
      </c>
    </row>
    <row r="364" spans="1:10">
      <c r="A364" s="347" t="s">
        <v>3336</v>
      </c>
      <c r="B364" s="348" t="s">
        <v>2518</v>
      </c>
      <c r="C364" s="350" t="s">
        <v>3205</v>
      </c>
      <c r="D364" s="348" t="s">
        <v>2514</v>
      </c>
      <c r="E364" s="348" t="s">
        <v>2515</v>
      </c>
      <c r="F364" s="355" t="s">
        <v>3337</v>
      </c>
      <c r="G364" s="348" t="s">
        <v>1394</v>
      </c>
      <c r="H364" s="348">
        <v>15091064</v>
      </c>
      <c r="I364" s="356">
        <v>8978977980</v>
      </c>
      <c r="J364" s="370" t="s">
        <v>445</v>
      </c>
    </row>
    <row r="365" spans="1:10">
      <c r="A365" s="347" t="s">
        <v>3338</v>
      </c>
      <c r="B365" s="348" t="s">
        <v>2518</v>
      </c>
      <c r="C365" s="350" t="s">
        <v>3232</v>
      </c>
      <c r="D365" s="348" t="s">
        <v>2514</v>
      </c>
      <c r="E365" s="348" t="s">
        <v>2515</v>
      </c>
      <c r="F365" s="355" t="s">
        <v>3339</v>
      </c>
      <c r="G365" s="348" t="s">
        <v>1394</v>
      </c>
      <c r="H365" s="348">
        <v>15091065</v>
      </c>
      <c r="I365" s="356">
        <v>9100180714</v>
      </c>
      <c r="J365" s="370" t="s">
        <v>445</v>
      </c>
    </row>
    <row r="366" spans="1:10">
      <c r="A366" s="347" t="s">
        <v>3340</v>
      </c>
      <c r="B366" s="348" t="s">
        <v>2518</v>
      </c>
      <c r="C366" s="350" t="s">
        <v>3205</v>
      </c>
      <c r="D366" s="348" t="s">
        <v>2514</v>
      </c>
      <c r="E366" s="348" t="s">
        <v>2515</v>
      </c>
      <c r="F366" s="355" t="s">
        <v>3341</v>
      </c>
      <c r="G366" s="348" t="s">
        <v>1394</v>
      </c>
      <c r="H366" s="348">
        <v>15091066</v>
      </c>
      <c r="I366" s="356">
        <v>8184903555</v>
      </c>
      <c r="J366" s="370" t="s">
        <v>445</v>
      </c>
    </row>
    <row r="367" spans="1:10">
      <c r="A367" s="347" t="s">
        <v>3342</v>
      </c>
      <c r="B367" s="348" t="s">
        <v>2512</v>
      </c>
      <c r="C367" s="350" t="s">
        <v>3205</v>
      </c>
      <c r="D367" s="348" t="s">
        <v>2584</v>
      </c>
      <c r="E367" s="348" t="s">
        <v>2515</v>
      </c>
      <c r="F367" s="355" t="s">
        <v>3343</v>
      </c>
      <c r="G367" s="348" t="s">
        <v>1394</v>
      </c>
      <c r="H367" s="348">
        <v>15091067</v>
      </c>
      <c r="I367" s="356">
        <v>9618329920</v>
      </c>
      <c r="J367" s="370" t="s">
        <v>445</v>
      </c>
    </row>
    <row r="368" spans="1:10">
      <c r="A368" s="347" t="s">
        <v>3344</v>
      </c>
      <c r="B368" s="348" t="s">
        <v>2518</v>
      </c>
      <c r="C368" s="350" t="s">
        <v>3205</v>
      </c>
      <c r="D368" s="348" t="s">
        <v>2514</v>
      </c>
      <c r="E368" s="348" t="s">
        <v>2515</v>
      </c>
      <c r="F368" s="352" t="s">
        <v>3345</v>
      </c>
      <c r="G368" s="348" t="s">
        <v>1394</v>
      </c>
      <c r="H368" s="348">
        <v>15091068</v>
      </c>
      <c r="I368" s="348">
        <v>8143098011</v>
      </c>
      <c r="J368" s="370" t="s">
        <v>445</v>
      </c>
    </row>
    <row r="369" spans="1:10">
      <c r="A369" s="347" t="s">
        <v>3346</v>
      </c>
      <c r="B369" s="348" t="s">
        <v>2518</v>
      </c>
      <c r="C369" s="350" t="s">
        <v>3205</v>
      </c>
      <c r="D369" s="348" t="s">
        <v>2514</v>
      </c>
      <c r="E369" s="348" t="s">
        <v>2515</v>
      </c>
      <c r="F369" s="352" t="s">
        <v>3347</v>
      </c>
      <c r="G369" s="348" t="s">
        <v>1394</v>
      </c>
      <c r="H369" s="348">
        <v>15091069</v>
      </c>
      <c r="I369" s="348">
        <v>9515913757</v>
      </c>
      <c r="J369" s="370" t="s">
        <v>445</v>
      </c>
    </row>
    <row r="370" spans="1:10">
      <c r="A370" s="347" t="s">
        <v>3348</v>
      </c>
      <c r="B370" s="348" t="s">
        <v>2518</v>
      </c>
      <c r="C370" s="350" t="s">
        <v>3205</v>
      </c>
      <c r="D370" s="348" t="s">
        <v>2514</v>
      </c>
      <c r="E370" s="348" t="s">
        <v>2515</v>
      </c>
      <c r="F370" s="352" t="s">
        <v>3349</v>
      </c>
      <c r="G370" s="348" t="s">
        <v>1394</v>
      </c>
      <c r="H370" s="348">
        <v>15091070</v>
      </c>
      <c r="I370" s="348">
        <v>9553433912</v>
      </c>
      <c r="J370" s="370" t="s">
        <v>445</v>
      </c>
    </row>
    <row r="371" spans="1:10">
      <c r="A371" s="347" t="s">
        <v>3350</v>
      </c>
      <c r="B371" s="348" t="s">
        <v>2518</v>
      </c>
      <c r="C371" s="350" t="s">
        <v>3205</v>
      </c>
      <c r="D371" s="348" t="s">
        <v>2514</v>
      </c>
      <c r="E371" s="348" t="s">
        <v>2515</v>
      </c>
      <c r="F371" s="355" t="s">
        <v>3351</v>
      </c>
      <c r="G371" s="348" t="s">
        <v>1394</v>
      </c>
      <c r="H371" s="348">
        <v>15091071</v>
      </c>
      <c r="I371" s="356">
        <v>7893888558</v>
      </c>
      <c r="J371" s="370" t="s">
        <v>445</v>
      </c>
    </row>
    <row r="372" spans="1:10">
      <c r="A372" s="347" t="s">
        <v>3352</v>
      </c>
      <c r="B372" s="348" t="s">
        <v>2518</v>
      </c>
      <c r="C372" s="350" t="s">
        <v>3214</v>
      </c>
      <c r="D372" s="348" t="s">
        <v>2514</v>
      </c>
      <c r="E372" s="348" t="s">
        <v>2515</v>
      </c>
      <c r="F372" s="355" t="s">
        <v>3353</v>
      </c>
      <c r="G372" s="348" t="s">
        <v>1394</v>
      </c>
      <c r="H372" s="348">
        <v>15091072</v>
      </c>
      <c r="I372" s="356">
        <v>9381044005</v>
      </c>
      <c r="J372" s="370" t="s">
        <v>445</v>
      </c>
    </row>
    <row r="373" spans="1:10">
      <c r="A373" s="347" t="s">
        <v>3354</v>
      </c>
      <c r="B373" s="348" t="s">
        <v>2518</v>
      </c>
      <c r="C373" s="350" t="s">
        <v>3205</v>
      </c>
      <c r="D373" s="348" t="s">
        <v>2514</v>
      </c>
      <c r="E373" s="348" t="s">
        <v>2515</v>
      </c>
      <c r="F373" s="355" t="s">
        <v>3355</v>
      </c>
      <c r="G373" s="348" t="s">
        <v>1394</v>
      </c>
      <c r="H373" s="348">
        <v>15091073</v>
      </c>
      <c r="I373" s="356">
        <v>9553656811</v>
      </c>
      <c r="J373" s="370" t="s">
        <v>445</v>
      </c>
    </row>
    <row r="374" spans="1:10">
      <c r="A374" s="347" t="s">
        <v>3356</v>
      </c>
      <c r="B374" s="348" t="s">
        <v>2518</v>
      </c>
      <c r="C374" s="350" t="s">
        <v>3205</v>
      </c>
      <c r="D374" s="348" t="s">
        <v>2514</v>
      </c>
      <c r="E374" s="348" t="s">
        <v>2515</v>
      </c>
      <c r="F374" s="355" t="s">
        <v>3357</v>
      </c>
      <c r="G374" s="348" t="s">
        <v>1394</v>
      </c>
      <c r="H374" s="348">
        <v>15091074</v>
      </c>
      <c r="I374" s="356">
        <v>9553922233</v>
      </c>
      <c r="J374" s="370" t="s">
        <v>445</v>
      </c>
    </row>
    <row r="375" spans="1:10">
      <c r="A375" s="347" t="s">
        <v>3358</v>
      </c>
      <c r="B375" s="348" t="s">
        <v>2518</v>
      </c>
      <c r="C375" s="350" t="s">
        <v>3205</v>
      </c>
      <c r="D375" s="348" t="s">
        <v>2514</v>
      </c>
      <c r="E375" s="348" t="s">
        <v>2515</v>
      </c>
      <c r="F375" s="355" t="s">
        <v>3359</v>
      </c>
      <c r="G375" s="348" t="s">
        <v>1394</v>
      </c>
      <c r="H375" s="348">
        <v>15091075</v>
      </c>
      <c r="I375" s="356">
        <v>7702971135</v>
      </c>
      <c r="J375" s="370" t="s">
        <v>445</v>
      </c>
    </row>
    <row r="376" spans="1:10">
      <c r="A376" s="347" t="s">
        <v>3360</v>
      </c>
      <c r="B376" s="348" t="s">
        <v>2518</v>
      </c>
      <c r="C376" s="350" t="s">
        <v>3205</v>
      </c>
      <c r="D376" s="348" t="s">
        <v>2514</v>
      </c>
      <c r="E376" s="348" t="s">
        <v>2515</v>
      </c>
      <c r="F376" s="355" t="s">
        <v>3361</v>
      </c>
      <c r="G376" s="348" t="s">
        <v>1394</v>
      </c>
      <c r="H376" s="348">
        <v>15091076</v>
      </c>
      <c r="I376" s="356">
        <v>7729075699</v>
      </c>
      <c r="J376" s="370" t="s">
        <v>445</v>
      </c>
    </row>
    <row r="377" spans="1:10">
      <c r="A377" s="347" t="s">
        <v>3362</v>
      </c>
      <c r="B377" s="348" t="s">
        <v>2518</v>
      </c>
      <c r="C377" s="350" t="s">
        <v>3205</v>
      </c>
      <c r="D377" s="348" t="s">
        <v>2514</v>
      </c>
      <c r="E377" s="348" t="s">
        <v>2515</v>
      </c>
      <c r="F377" s="352" t="s">
        <v>3363</v>
      </c>
      <c r="G377" s="348" t="s">
        <v>1394</v>
      </c>
      <c r="H377" s="348">
        <v>15091077</v>
      </c>
      <c r="I377" s="348">
        <v>8500887755</v>
      </c>
      <c r="J377" s="370" t="s">
        <v>445</v>
      </c>
    </row>
    <row r="378" spans="1:10">
      <c r="A378" s="347" t="s">
        <v>3364</v>
      </c>
      <c r="B378" s="348" t="s">
        <v>2512</v>
      </c>
      <c r="C378" s="350" t="s">
        <v>3205</v>
      </c>
      <c r="D378" s="348" t="s">
        <v>2514</v>
      </c>
      <c r="E378" s="348" t="s">
        <v>2515</v>
      </c>
      <c r="F378" s="354" t="s">
        <v>3365</v>
      </c>
      <c r="G378" s="348" t="s">
        <v>1394</v>
      </c>
      <c r="H378" s="348">
        <v>15091078</v>
      </c>
      <c r="I378" s="348">
        <v>9912612777</v>
      </c>
      <c r="J378" s="370" t="s">
        <v>445</v>
      </c>
    </row>
    <row r="379" spans="1:10">
      <c r="A379" s="347" t="s">
        <v>3366</v>
      </c>
      <c r="B379" s="348" t="s">
        <v>2518</v>
      </c>
      <c r="C379" s="350" t="s">
        <v>3205</v>
      </c>
      <c r="D379" s="348" t="s">
        <v>2514</v>
      </c>
      <c r="E379" s="348" t="s">
        <v>2515</v>
      </c>
      <c r="F379" s="355" t="s">
        <v>3367</v>
      </c>
      <c r="G379" s="348" t="s">
        <v>1394</v>
      </c>
      <c r="H379" s="348">
        <v>15091079</v>
      </c>
      <c r="I379" s="356">
        <v>9542664994</v>
      </c>
      <c r="J379" s="370" t="s">
        <v>445</v>
      </c>
    </row>
    <row r="380" spans="1:10">
      <c r="A380" s="347" t="s">
        <v>3368</v>
      </c>
      <c r="B380" s="348" t="s">
        <v>2518</v>
      </c>
      <c r="C380" s="350" t="s">
        <v>3237</v>
      </c>
      <c r="D380" s="348" t="s">
        <v>2514</v>
      </c>
      <c r="E380" s="348" t="s">
        <v>2515</v>
      </c>
      <c r="F380" s="352" t="s">
        <v>3369</v>
      </c>
      <c r="G380" s="348" t="s">
        <v>1394</v>
      </c>
      <c r="H380" s="348">
        <v>15091080</v>
      </c>
      <c r="I380" s="348">
        <v>7207564500</v>
      </c>
      <c r="J380" s="370" t="s">
        <v>445</v>
      </c>
    </row>
    <row r="381" spans="1:10">
      <c r="A381" s="347" t="s">
        <v>3370</v>
      </c>
      <c r="B381" s="348" t="s">
        <v>2518</v>
      </c>
      <c r="C381" s="350" t="s">
        <v>3205</v>
      </c>
      <c r="D381" s="348" t="s">
        <v>2514</v>
      </c>
      <c r="E381" s="348" t="s">
        <v>2515</v>
      </c>
      <c r="F381" s="355" t="s">
        <v>3371</v>
      </c>
      <c r="G381" s="348" t="s">
        <v>1394</v>
      </c>
      <c r="H381" s="348">
        <v>15091081</v>
      </c>
      <c r="I381" s="356">
        <v>9908565200</v>
      </c>
      <c r="J381" s="370" t="s">
        <v>445</v>
      </c>
    </row>
    <row r="382" spans="1:10">
      <c r="A382" s="347" t="s">
        <v>3372</v>
      </c>
      <c r="B382" s="348" t="s">
        <v>2512</v>
      </c>
      <c r="C382" s="350" t="s">
        <v>3205</v>
      </c>
      <c r="D382" s="348" t="s">
        <v>2514</v>
      </c>
      <c r="E382" s="348" t="s">
        <v>2515</v>
      </c>
      <c r="F382" s="355" t="s">
        <v>3373</v>
      </c>
      <c r="G382" s="348" t="s">
        <v>1394</v>
      </c>
      <c r="H382" s="348">
        <v>15091082</v>
      </c>
      <c r="I382" s="356">
        <v>8328430323</v>
      </c>
      <c r="J382" s="370" t="s">
        <v>445</v>
      </c>
    </row>
    <row r="383" spans="1:10">
      <c r="A383" s="347" t="s">
        <v>3374</v>
      </c>
      <c r="B383" s="348" t="s">
        <v>2518</v>
      </c>
      <c r="C383" s="350" t="s">
        <v>3214</v>
      </c>
      <c r="D383" s="348" t="s">
        <v>2514</v>
      </c>
      <c r="E383" s="348" t="s">
        <v>2515</v>
      </c>
      <c r="F383" s="355" t="s">
        <v>3375</v>
      </c>
      <c r="G383" s="348" t="s">
        <v>1394</v>
      </c>
      <c r="H383" s="348">
        <v>15091083</v>
      </c>
      <c r="I383" s="356">
        <v>8184845731</v>
      </c>
      <c r="J383" s="370" t="s">
        <v>445</v>
      </c>
    </row>
    <row r="384" spans="1:10">
      <c r="A384" s="347" t="s">
        <v>3376</v>
      </c>
      <c r="B384" s="348" t="s">
        <v>2518</v>
      </c>
      <c r="C384" s="350" t="s">
        <v>3270</v>
      </c>
      <c r="D384" s="348" t="s">
        <v>2514</v>
      </c>
      <c r="E384" s="348" t="s">
        <v>2515</v>
      </c>
      <c r="F384" s="355" t="s">
        <v>3377</v>
      </c>
      <c r="G384" s="348" t="s">
        <v>1394</v>
      </c>
      <c r="H384" s="348">
        <v>15091084</v>
      </c>
      <c r="I384" s="356">
        <v>8008275726</v>
      </c>
      <c r="J384" s="370" t="s">
        <v>445</v>
      </c>
    </row>
    <row r="385" spans="1:10">
      <c r="A385" s="347" t="s">
        <v>3378</v>
      </c>
      <c r="B385" s="348" t="s">
        <v>2518</v>
      </c>
      <c r="C385" s="350" t="s">
        <v>3205</v>
      </c>
      <c r="D385" s="348" t="s">
        <v>2514</v>
      </c>
      <c r="E385" s="348" t="s">
        <v>2515</v>
      </c>
      <c r="F385" s="355" t="s">
        <v>3379</v>
      </c>
      <c r="G385" s="348" t="s">
        <v>1394</v>
      </c>
      <c r="H385" s="348">
        <v>15091085</v>
      </c>
      <c r="I385" s="356">
        <v>8977366883</v>
      </c>
      <c r="J385" s="370" t="s">
        <v>445</v>
      </c>
    </row>
    <row r="386" spans="1:10">
      <c r="A386" s="347" t="s">
        <v>3380</v>
      </c>
      <c r="B386" s="348" t="s">
        <v>2518</v>
      </c>
      <c r="C386" s="350" t="s">
        <v>3205</v>
      </c>
      <c r="D386" s="348" t="s">
        <v>2584</v>
      </c>
      <c r="E386" s="348" t="s">
        <v>2515</v>
      </c>
      <c r="F386" s="355" t="s">
        <v>3381</v>
      </c>
      <c r="G386" s="348" t="s">
        <v>1394</v>
      </c>
      <c r="H386" s="348">
        <v>15091086</v>
      </c>
      <c r="I386" s="356">
        <v>7799994482</v>
      </c>
      <c r="J386" s="370" t="s">
        <v>445</v>
      </c>
    </row>
    <row r="387" spans="1:10">
      <c r="A387" s="347" t="s">
        <v>3382</v>
      </c>
      <c r="B387" s="348" t="s">
        <v>2518</v>
      </c>
      <c r="C387" s="350" t="s">
        <v>3214</v>
      </c>
      <c r="D387" s="348" t="s">
        <v>2514</v>
      </c>
      <c r="E387" s="348" t="s">
        <v>2515</v>
      </c>
      <c r="F387" s="355" t="s">
        <v>3383</v>
      </c>
      <c r="G387" s="348" t="s">
        <v>1394</v>
      </c>
      <c r="H387" s="348">
        <v>15091087</v>
      </c>
      <c r="I387" s="356">
        <v>9182325810</v>
      </c>
      <c r="J387" s="370" t="s">
        <v>445</v>
      </c>
    </row>
    <row r="388" spans="1:10">
      <c r="A388" s="347" t="s">
        <v>3384</v>
      </c>
      <c r="B388" s="348" t="s">
        <v>2518</v>
      </c>
      <c r="C388" s="350" t="s">
        <v>3385</v>
      </c>
      <c r="D388" s="348" t="s">
        <v>2514</v>
      </c>
      <c r="E388" s="348" t="s">
        <v>2515</v>
      </c>
      <c r="F388" s="352" t="s">
        <v>3386</v>
      </c>
      <c r="G388" s="348" t="s">
        <v>1394</v>
      </c>
      <c r="H388" s="348">
        <v>15091088</v>
      </c>
      <c r="I388" s="348">
        <v>9494755557</v>
      </c>
      <c r="J388" s="370" t="s">
        <v>445</v>
      </c>
    </row>
    <row r="389" spans="1:10">
      <c r="A389" s="347" t="s">
        <v>3387</v>
      </c>
      <c r="B389" s="348" t="s">
        <v>2512</v>
      </c>
      <c r="C389" s="350" t="s">
        <v>3214</v>
      </c>
      <c r="D389" s="348" t="s">
        <v>2514</v>
      </c>
      <c r="E389" s="348" t="s">
        <v>2515</v>
      </c>
      <c r="F389" s="355" t="s">
        <v>3388</v>
      </c>
      <c r="G389" s="348" t="s">
        <v>1394</v>
      </c>
      <c r="H389" s="348">
        <v>15091089</v>
      </c>
      <c r="I389" s="356">
        <v>7093387761</v>
      </c>
      <c r="J389" s="370" t="s">
        <v>445</v>
      </c>
    </row>
    <row r="390" spans="1:10">
      <c r="A390" s="347" t="s">
        <v>3389</v>
      </c>
      <c r="B390" s="348" t="s">
        <v>2512</v>
      </c>
      <c r="C390" s="350" t="s">
        <v>3221</v>
      </c>
      <c r="D390" s="348" t="s">
        <v>2514</v>
      </c>
      <c r="E390" s="348" t="s">
        <v>2515</v>
      </c>
      <c r="F390" s="355" t="s">
        <v>3390</v>
      </c>
      <c r="G390" s="348" t="s">
        <v>1394</v>
      </c>
      <c r="H390" s="348">
        <v>15091090</v>
      </c>
      <c r="I390" s="348">
        <v>9676345765</v>
      </c>
      <c r="J390" s="370" t="s">
        <v>445</v>
      </c>
    </row>
    <row r="391" spans="1:10">
      <c r="A391" s="347" t="s">
        <v>3391</v>
      </c>
      <c r="B391" s="348" t="s">
        <v>2518</v>
      </c>
      <c r="C391" s="350" t="s">
        <v>3232</v>
      </c>
      <c r="D391" s="348" t="s">
        <v>2514</v>
      </c>
      <c r="E391" s="348" t="s">
        <v>2515</v>
      </c>
      <c r="F391" s="352" t="s">
        <v>3392</v>
      </c>
      <c r="G391" s="348" t="s">
        <v>1394</v>
      </c>
      <c r="H391" s="348">
        <v>15091091</v>
      </c>
      <c r="I391" s="348">
        <v>7032719086</v>
      </c>
      <c r="J391" s="370" t="s">
        <v>445</v>
      </c>
    </row>
    <row r="392" spans="1:10">
      <c r="A392" s="347" t="s">
        <v>3393</v>
      </c>
      <c r="B392" s="348" t="s">
        <v>2518</v>
      </c>
      <c r="C392" s="350" t="s">
        <v>3205</v>
      </c>
      <c r="D392" s="348" t="s">
        <v>2514</v>
      </c>
      <c r="E392" s="348" t="s">
        <v>2515</v>
      </c>
      <c r="F392" s="352" t="s">
        <v>3394</v>
      </c>
      <c r="G392" s="348" t="s">
        <v>1394</v>
      </c>
      <c r="H392" s="348">
        <v>15091092</v>
      </c>
      <c r="I392" s="348">
        <v>9885616171</v>
      </c>
      <c r="J392" s="370" t="s">
        <v>445</v>
      </c>
    </row>
    <row r="393" spans="1:10">
      <c r="A393" s="347" t="s">
        <v>3395</v>
      </c>
      <c r="B393" s="348" t="s">
        <v>2518</v>
      </c>
      <c r="C393" s="350" t="s">
        <v>3205</v>
      </c>
      <c r="D393" s="348" t="s">
        <v>2514</v>
      </c>
      <c r="E393" s="348" t="s">
        <v>2515</v>
      </c>
      <c r="F393" s="352" t="s">
        <v>3396</v>
      </c>
      <c r="G393" s="348" t="s">
        <v>1394</v>
      </c>
      <c r="H393" s="348">
        <v>15091093</v>
      </c>
      <c r="I393" s="348">
        <v>9502360918</v>
      </c>
      <c r="J393" s="370" t="s">
        <v>445</v>
      </c>
    </row>
    <row r="394" spans="1:10">
      <c r="A394" s="347" t="s">
        <v>3397</v>
      </c>
      <c r="B394" s="348" t="s">
        <v>2518</v>
      </c>
      <c r="C394" s="350" t="s">
        <v>3205</v>
      </c>
      <c r="D394" s="348" t="s">
        <v>2514</v>
      </c>
      <c r="E394" s="348" t="s">
        <v>2515</v>
      </c>
      <c r="F394" s="355" t="s">
        <v>3398</v>
      </c>
      <c r="G394" s="348" t="s">
        <v>1394</v>
      </c>
      <c r="H394" s="348">
        <v>15091094</v>
      </c>
      <c r="I394" s="348">
        <v>9966644261</v>
      </c>
      <c r="J394" s="370" t="s">
        <v>445</v>
      </c>
    </row>
    <row r="395" spans="1:10">
      <c r="A395" s="347" t="s">
        <v>3399</v>
      </c>
      <c r="B395" s="348" t="s">
        <v>2512</v>
      </c>
      <c r="C395" s="350" t="s">
        <v>3205</v>
      </c>
      <c r="D395" s="348" t="s">
        <v>2514</v>
      </c>
      <c r="E395" s="348" t="s">
        <v>2515</v>
      </c>
      <c r="F395" s="352" t="s">
        <v>3400</v>
      </c>
      <c r="G395" s="348" t="s">
        <v>1394</v>
      </c>
      <c r="H395" s="348">
        <v>15091096</v>
      </c>
      <c r="I395" s="348">
        <v>9492512559</v>
      </c>
      <c r="J395" s="370" t="s">
        <v>445</v>
      </c>
    </row>
    <row r="396" spans="1:10">
      <c r="A396" s="347" t="s">
        <v>3401</v>
      </c>
      <c r="B396" s="348" t="s">
        <v>2518</v>
      </c>
      <c r="C396" s="350" t="s">
        <v>3205</v>
      </c>
      <c r="D396" s="348" t="s">
        <v>2514</v>
      </c>
      <c r="E396" s="348" t="s">
        <v>2515</v>
      </c>
      <c r="F396" s="355" t="s">
        <v>3402</v>
      </c>
      <c r="G396" s="348" t="s">
        <v>1394</v>
      </c>
      <c r="H396" s="348">
        <v>15091097</v>
      </c>
      <c r="I396" s="356">
        <v>9908465425</v>
      </c>
      <c r="J396" s="370" t="s">
        <v>445</v>
      </c>
    </row>
    <row r="397" spans="1:10">
      <c r="A397" s="347" t="s">
        <v>3403</v>
      </c>
      <c r="B397" s="348" t="s">
        <v>2518</v>
      </c>
      <c r="C397" s="350" t="s">
        <v>3205</v>
      </c>
      <c r="D397" s="348" t="s">
        <v>2514</v>
      </c>
      <c r="E397" s="348" t="s">
        <v>2515</v>
      </c>
      <c r="F397" s="355" t="s">
        <v>3404</v>
      </c>
      <c r="G397" s="348" t="s">
        <v>1394</v>
      </c>
      <c r="H397" s="348">
        <v>15091098</v>
      </c>
      <c r="I397" s="356">
        <v>9949962732</v>
      </c>
      <c r="J397" s="370" t="s">
        <v>445</v>
      </c>
    </row>
    <row r="398" spans="1:10">
      <c r="A398" s="347" t="s">
        <v>3405</v>
      </c>
      <c r="B398" s="348" t="s">
        <v>2518</v>
      </c>
      <c r="C398" s="350" t="s">
        <v>3205</v>
      </c>
      <c r="D398" s="348" t="s">
        <v>2514</v>
      </c>
      <c r="E398" s="348" t="s">
        <v>2515</v>
      </c>
      <c r="F398" s="352" t="s">
        <v>3406</v>
      </c>
      <c r="G398" s="348" t="s">
        <v>1394</v>
      </c>
      <c r="H398" s="348">
        <v>15091099</v>
      </c>
      <c r="I398" s="348">
        <v>9603972543</v>
      </c>
      <c r="J398" s="370" t="s">
        <v>445</v>
      </c>
    </row>
    <row r="399" spans="1:10">
      <c r="A399" s="347" t="s">
        <v>3407</v>
      </c>
      <c r="B399" s="348" t="s">
        <v>2512</v>
      </c>
      <c r="C399" s="350" t="s">
        <v>3205</v>
      </c>
      <c r="D399" s="348" t="s">
        <v>2514</v>
      </c>
      <c r="E399" s="348" t="s">
        <v>2515</v>
      </c>
      <c r="F399" s="355" t="s">
        <v>3408</v>
      </c>
      <c r="G399" s="348" t="s">
        <v>1394</v>
      </c>
      <c r="H399" s="348">
        <v>15091100</v>
      </c>
      <c r="I399" s="356">
        <v>9133072725</v>
      </c>
      <c r="J399" s="370" t="s">
        <v>445</v>
      </c>
    </row>
    <row r="400" spans="1:10">
      <c r="A400" s="347" t="s">
        <v>3409</v>
      </c>
      <c r="B400" s="348" t="s">
        <v>2518</v>
      </c>
      <c r="C400" s="348" t="s">
        <v>2544</v>
      </c>
      <c r="D400" s="348" t="s">
        <v>2514</v>
      </c>
      <c r="E400" s="348" t="s">
        <v>2515</v>
      </c>
      <c r="F400" s="355" t="s">
        <v>3410</v>
      </c>
      <c r="G400" s="348" t="s">
        <v>1394</v>
      </c>
      <c r="H400" s="348">
        <v>14091001</v>
      </c>
      <c r="I400" s="348">
        <v>7702635635</v>
      </c>
      <c r="J400" s="370" t="s">
        <v>446</v>
      </c>
    </row>
    <row r="401" spans="1:10">
      <c r="A401" s="347" t="s">
        <v>3411</v>
      </c>
      <c r="B401" s="348" t="s">
        <v>2518</v>
      </c>
      <c r="C401" s="348" t="s">
        <v>4</v>
      </c>
      <c r="D401" s="348" t="s">
        <v>2514</v>
      </c>
      <c r="E401" s="348" t="s">
        <v>2515</v>
      </c>
      <c r="F401" s="352" t="s">
        <v>3412</v>
      </c>
      <c r="G401" s="348" t="s">
        <v>1394</v>
      </c>
      <c r="H401" s="348">
        <v>14091002</v>
      </c>
      <c r="I401" s="348">
        <v>9848891224</v>
      </c>
      <c r="J401" s="370" t="s">
        <v>446</v>
      </c>
    </row>
    <row r="402" spans="1:10">
      <c r="A402" s="347" t="s">
        <v>3413</v>
      </c>
      <c r="B402" s="348" t="s">
        <v>2518</v>
      </c>
      <c r="C402" s="348" t="s">
        <v>2524</v>
      </c>
      <c r="D402" s="348" t="s">
        <v>2514</v>
      </c>
      <c r="E402" s="348" t="s">
        <v>2515</v>
      </c>
      <c r="F402" s="355" t="s">
        <v>3414</v>
      </c>
      <c r="G402" s="348" t="s">
        <v>1394</v>
      </c>
      <c r="H402" s="348">
        <v>14091003</v>
      </c>
      <c r="I402" s="358">
        <v>6301766796</v>
      </c>
      <c r="J402" s="370" t="s">
        <v>446</v>
      </c>
    </row>
    <row r="403" spans="1:10">
      <c r="A403" s="347" t="s">
        <v>3415</v>
      </c>
      <c r="B403" s="348" t="s">
        <v>2518</v>
      </c>
      <c r="C403" s="348" t="s">
        <v>2519</v>
      </c>
      <c r="D403" s="348" t="s">
        <v>2514</v>
      </c>
      <c r="E403" s="348" t="s">
        <v>2515</v>
      </c>
      <c r="F403" s="355" t="s">
        <v>3416</v>
      </c>
      <c r="G403" s="348" t="s">
        <v>1394</v>
      </c>
      <c r="H403" s="348">
        <v>14091004</v>
      </c>
      <c r="I403" s="358">
        <v>7893993249</v>
      </c>
      <c r="J403" s="370" t="s">
        <v>446</v>
      </c>
    </row>
    <row r="404" spans="1:10">
      <c r="A404" s="347" t="s">
        <v>3417</v>
      </c>
      <c r="B404" s="348" t="s">
        <v>2512</v>
      </c>
      <c r="C404" s="348" t="s">
        <v>2524</v>
      </c>
      <c r="D404" s="348" t="s">
        <v>2514</v>
      </c>
      <c r="E404" s="348" t="s">
        <v>2515</v>
      </c>
      <c r="F404" s="355" t="s">
        <v>3418</v>
      </c>
      <c r="G404" s="348" t="s">
        <v>1394</v>
      </c>
      <c r="H404" s="348">
        <v>14091005</v>
      </c>
      <c r="I404" s="358">
        <v>9676434202</v>
      </c>
      <c r="J404" s="370" t="s">
        <v>446</v>
      </c>
    </row>
    <row r="405" spans="1:10">
      <c r="A405" s="347" t="s">
        <v>3419</v>
      </c>
      <c r="B405" s="348" t="s">
        <v>2518</v>
      </c>
      <c r="C405" s="348" t="s">
        <v>2544</v>
      </c>
      <c r="D405" s="348" t="s">
        <v>2514</v>
      </c>
      <c r="E405" s="348" t="s">
        <v>2515</v>
      </c>
      <c r="F405" s="355" t="s">
        <v>3420</v>
      </c>
      <c r="G405" s="348" t="s">
        <v>1394</v>
      </c>
      <c r="H405" s="348">
        <v>14091006</v>
      </c>
      <c r="I405" s="358">
        <v>9100634596</v>
      </c>
      <c r="J405" s="370" t="s">
        <v>446</v>
      </c>
    </row>
    <row r="406" spans="1:10">
      <c r="A406" s="347" t="s">
        <v>3421</v>
      </c>
      <c r="B406" s="348" t="s">
        <v>2518</v>
      </c>
      <c r="C406" s="348" t="s">
        <v>2524</v>
      </c>
      <c r="D406" s="348" t="s">
        <v>2514</v>
      </c>
      <c r="E406" s="348" t="s">
        <v>2515</v>
      </c>
      <c r="F406" s="355" t="s">
        <v>3422</v>
      </c>
      <c r="G406" s="348" t="s">
        <v>1394</v>
      </c>
      <c r="H406" s="348">
        <v>14091007</v>
      </c>
      <c r="I406" s="358">
        <v>9515283379</v>
      </c>
      <c r="J406" s="370" t="s">
        <v>446</v>
      </c>
    </row>
    <row r="407" spans="1:10">
      <c r="A407" s="347" t="s">
        <v>3423</v>
      </c>
      <c r="B407" s="348" t="s">
        <v>2518</v>
      </c>
      <c r="C407" s="348" t="s">
        <v>2524</v>
      </c>
      <c r="D407" s="348" t="s">
        <v>2514</v>
      </c>
      <c r="E407" s="348" t="s">
        <v>2515</v>
      </c>
      <c r="F407" s="355" t="s">
        <v>3424</v>
      </c>
      <c r="G407" s="348" t="s">
        <v>1394</v>
      </c>
      <c r="H407" s="348">
        <v>14091008</v>
      </c>
      <c r="I407" s="358">
        <v>9440116309</v>
      </c>
      <c r="J407" s="370" t="s">
        <v>446</v>
      </c>
    </row>
    <row r="408" spans="1:10">
      <c r="A408" s="347" t="s">
        <v>3425</v>
      </c>
      <c r="B408" s="348" t="s">
        <v>2518</v>
      </c>
      <c r="C408" s="348" t="s">
        <v>2544</v>
      </c>
      <c r="D408" s="348" t="s">
        <v>2514</v>
      </c>
      <c r="E408" s="348" t="s">
        <v>2515</v>
      </c>
      <c r="F408" s="348" t="s">
        <v>2736</v>
      </c>
      <c r="G408" s="348" t="s">
        <v>1394</v>
      </c>
      <c r="H408" s="348">
        <v>14091009</v>
      </c>
      <c r="I408" s="348">
        <v>9491965999</v>
      </c>
      <c r="J408" s="370" t="s">
        <v>446</v>
      </c>
    </row>
    <row r="409" spans="1:10">
      <c r="A409" s="347" t="s">
        <v>3426</v>
      </c>
      <c r="B409" s="348" t="s">
        <v>2518</v>
      </c>
      <c r="C409" s="348" t="s">
        <v>2544</v>
      </c>
      <c r="D409" s="348" t="s">
        <v>2514</v>
      </c>
      <c r="E409" s="348" t="s">
        <v>2515</v>
      </c>
      <c r="F409" s="355" t="s">
        <v>3427</v>
      </c>
      <c r="G409" s="348" t="s">
        <v>1394</v>
      </c>
      <c r="H409" s="348">
        <v>14091010</v>
      </c>
      <c r="I409" s="358">
        <v>9177377734</v>
      </c>
      <c r="J409" s="370" t="s">
        <v>446</v>
      </c>
    </row>
    <row r="410" spans="1:10">
      <c r="A410" s="347" t="s">
        <v>3428</v>
      </c>
      <c r="B410" s="348" t="s">
        <v>2518</v>
      </c>
      <c r="C410" s="348"/>
      <c r="D410" s="348" t="s">
        <v>2514</v>
      </c>
      <c r="E410" s="348" t="s">
        <v>2515</v>
      </c>
      <c r="F410" s="355" t="s">
        <v>3429</v>
      </c>
      <c r="G410" s="348" t="s">
        <v>1394</v>
      </c>
      <c r="H410" s="348">
        <v>14091011</v>
      </c>
      <c r="I410" s="358">
        <v>9491549639</v>
      </c>
      <c r="J410" s="370" t="s">
        <v>446</v>
      </c>
    </row>
    <row r="411" spans="1:10">
      <c r="A411" s="347" t="s">
        <v>3430</v>
      </c>
      <c r="B411" s="348" t="s">
        <v>2518</v>
      </c>
      <c r="C411" s="348" t="s">
        <v>2519</v>
      </c>
      <c r="D411" s="348" t="s">
        <v>2514</v>
      </c>
      <c r="E411" s="348" t="s">
        <v>2515</v>
      </c>
      <c r="F411" s="348" t="s">
        <v>2736</v>
      </c>
      <c r="G411" s="348" t="s">
        <v>1394</v>
      </c>
      <c r="H411" s="348">
        <v>14091012</v>
      </c>
      <c r="I411" s="348">
        <v>9640666017</v>
      </c>
      <c r="J411" s="370" t="s">
        <v>446</v>
      </c>
    </row>
    <row r="412" spans="1:10">
      <c r="A412" s="347" t="s">
        <v>3431</v>
      </c>
      <c r="B412" s="348" t="s">
        <v>2518</v>
      </c>
      <c r="C412" s="348" t="s">
        <v>2524</v>
      </c>
      <c r="D412" s="348" t="s">
        <v>2514</v>
      </c>
      <c r="E412" s="348" t="s">
        <v>2515</v>
      </c>
      <c r="F412" s="355" t="s">
        <v>3432</v>
      </c>
      <c r="G412" s="348" t="s">
        <v>1394</v>
      </c>
      <c r="H412" s="348">
        <v>14091013</v>
      </c>
      <c r="I412" s="358">
        <v>9866167844</v>
      </c>
      <c r="J412" s="370" t="s">
        <v>446</v>
      </c>
    </row>
    <row r="413" spans="1:10">
      <c r="A413" s="347" t="s">
        <v>3433</v>
      </c>
      <c r="B413" s="348" t="s">
        <v>2518</v>
      </c>
      <c r="C413" s="348" t="s">
        <v>2524</v>
      </c>
      <c r="D413" s="348" t="s">
        <v>2514</v>
      </c>
      <c r="E413" s="348" t="s">
        <v>2515</v>
      </c>
      <c r="F413" s="352" t="s">
        <v>3434</v>
      </c>
      <c r="G413" s="348" t="s">
        <v>1394</v>
      </c>
      <c r="H413" s="348">
        <v>14091014</v>
      </c>
      <c r="I413" s="348">
        <v>9849358418</v>
      </c>
      <c r="J413" s="370" t="s">
        <v>446</v>
      </c>
    </row>
    <row r="414" spans="1:10">
      <c r="A414" s="347" t="s">
        <v>3435</v>
      </c>
      <c r="B414" s="348" t="s">
        <v>2518</v>
      </c>
      <c r="C414" s="348" t="s">
        <v>2529</v>
      </c>
      <c r="D414" s="348" t="s">
        <v>2514</v>
      </c>
      <c r="E414" s="348" t="s">
        <v>2515</v>
      </c>
      <c r="F414" s="348" t="s">
        <v>2736</v>
      </c>
      <c r="G414" s="348" t="s">
        <v>1394</v>
      </c>
      <c r="H414" s="348">
        <v>14091015</v>
      </c>
      <c r="I414" s="348">
        <v>9553022542</v>
      </c>
      <c r="J414" s="370" t="s">
        <v>446</v>
      </c>
    </row>
    <row r="415" spans="1:10">
      <c r="A415" s="347" t="s">
        <v>3436</v>
      </c>
      <c r="B415" s="348" t="s">
        <v>2518</v>
      </c>
      <c r="C415" s="348" t="s">
        <v>4</v>
      </c>
      <c r="D415" s="348" t="s">
        <v>2514</v>
      </c>
      <c r="E415" s="348" t="s">
        <v>2515</v>
      </c>
      <c r="F415" s="352" t="s">
        <v>3437</v>
      </c>
      <c r="G415" s="348" t="s">
        <v>1394</v>
      </c>
      <c r="H415" s="348">
        <v>14091016</v>
      </c>
      <c r="I415" s="348">
        <v>9493522227</v>
      </c>
      <c r="J415" s="370" t="s">
        <v>446</v>
      </c>
    </row>
    <row r="416" spans="1:10">
      <c r="A416" s="347" t="s">
        <v>3438</v>
      </c>
      <c r="B416" s="348" t="s">
        <v>2518</v>
      </c>
      <c r="C416" s="348" t="s">
        <v>2529</v>
      </c>
      <c r="D416" s="348" t="s">
        <v>2514</v>
      </c>
      <c r="E416" s="348" t="s">
        <v>2515</v>
      </c>
      <c r="F416" s="355" t="s">
        <v>3439</v>
      </c>
      <c r="G416" s="348" t="s">
        <v>1394</v>
      </c>
      <c r="H416" s="348">
        <v>14091017</v>
      </c>
      <c r="I416" s="358">
        <v>8332935924</v>
      </c>
      <c r="J416" s="370" t="s">
        <v>446</v>
      </c>
    </row>
    <row r="417" spans="1:10">
      <c r="A417" s="347" t="s">
        <v>3440</v>
      </c>
      <c r="B417" s="348" t="s">
        <v>2518</v>
      </c>
      <c r="C417" s="348" t="s">
        <v>2519</v>
      </c>
      <c r="D417" s="348" t="s">
        <v>2514</v>
      </c>
      <c r="E417" s="348" t="s">
        <v>2515</v>
      </c>
      <c r="F417" s="355" t="s">
        <v>3441</v>
      </c>
      <c r="G417" s="348" t="s">
        <v>1394</v>
      </c>
      <c r="H417" s="348">
        <v>14091018</v>
      </c>
      <c r="I417" s="358">
        <v>9550383132</v>
      </c>
      <c r="J417" s="370" t="s">
        <v>446</v>
      </c>
    </row>
    <row r="418" spans="1:10">
      <c r="A418" s="347" t="s">
        <v>3442</v>
      </c>
      <c r="B418" s="348" t="s">
        <v>2512</v>
      </c>
      <c r="C418" s="348" t="s">
        <v>4</v>
      </c>
      <c r="D418" s="348" t="s">
        <v>2514</v>
      </c>
      <c r="E418" s="348" t="s">
        <v>2515</v>
      </c>
      <c r="F418" s="355" t="s">
        <v>3443</v>
      </c>
      <c r="G418" s="348" t="s">
        <v>1394</v>
      </c>
      <c r="H418" s="348">
        <v>14091019</v>
      </c>
      <c r="I418" s="358">
        <v>7842301997</v>
      </c>
      <c r="J418" s="370" t="s">
        <v>446</v>
      </c>
    </row>
    <row r="419" spans="1:10">
      <c r="A419" s="347" t="s">
        <v>3444</v>
      </c>
      <c r="B419" s="348" t="s">
        <v>2512</v>
      </c>
      <c r="C419" s="349" t="s">
        <v>2524</v>
      </c>
      <c r="D419" s="348" t="s">
        <v>2514</v>
      </c>
      <c r="E419" s="348" t="s">
        <v>2515</v>
      </c>
      <c r="F419" s="355" t="s">
        <v>3445</v>
      </c>
      <c r="G419" s="348" t="s">
        <v>1394</v>
      </c>
      <c r="H419" s="348">
        <v>14091020</v>
      </c>
      <c r="I419" s="358">
        <v>8897395859</v>
      </c>
      <c r="J419" s="370" t="s">
        <v>446</v>
      </c>
    </row>
    <row r="420" spans="1:10">
      <c r="A420" s="347" t="s">
        <v>3446</v>
      </c>
      <c r="B420" s="348" t="s">
        <v>2518</v>
      </c>
      <c r="C420" s="348" t="s">
        <v>2544</v>
      </c>
      <c r="D420" s="348" t="s">
        <v>2514</v>
      </c>
      <c r="E420" s="348" t="s">
        <v>2515</v>
      </c>
      <c r="F420" s="355" t="s">
        <v>3447</v>
      </c>
      <c r="G420" s="348" t="s">
        <v>1394</v>
      </c>
      <c r="H420" s="348">
        <v>14091021</v>
      </c>
      <c r="I420" s="358">
        <v>7032185245</v>
      </c>
      <c r="J420" s="370" t="s">
        <v>446</v>
      </c>
    </row>
    <row r="421" spans="1:10">
      <c r="A421" s="347" t="s">
        <v>3448</v>
      </c>
      <c r="B421" s="348" t="s">
        <v>2512</v>
      </c>
      <c r="C421" s="348" t="s">
        <v>2524</v>
      </c>
      <c r="D421" s="348" t="s">
        <v>2514</v>
      </c>
      <c r="E421" s="348" t="s">
        <v>2515</v>
      </c>
      <c r="F421" s="348" t="s">
        <v>2736</v>
      </c>
      <c r="G421" s="348" t="s">
        <v>1394</v>
      </c>
      <c r="H421" s="348">
        <v>14091022</v>
      </c>
      <c r="I421" s="348" t="s">
        <v>3449</v>
      </c>
      <c r="J421" s="370" t="s">
        <v>446</v>
      </c>
    </row>
    <row r="422" spans="1:10">
      <c r="A422" s="347" t="s">
        <v>3450</v>
      </c>
      <c r="B422" s="348" t="s">
        <v>2518</v>
      </c>
      <c r="C422" s="348" t="s">
        <v>4</v>
      </c>
      <c r="D422" s="348" t="s">
        <v>2514</v>
      </c>
      <c r="E422" s="348" t="s">
        <v>2515</v>
      </c>
      <c r="F422" s="348" t="s">
        <v>2736</v>
      </c>
      <c r="G422" s="348" t="s">
        <v>1394</v>
      </c>
      <c r="H422" s="348">
        <v>14091023</v>
      </c>
      <c r="I422" s="348">
        <v>8499983003</v>
      </c>
      <c r="J422" s="370" t="s">
        <v>446</v>
      </c>
    </row>
    <row r="423" spans="1:10">
      <c r="A423" s="347" t="s">
        <v>3451</v>
      </c>
      <c r="B423" s="348" t="s">
        <v>2518</v>
      </c>
      <c r="C423" s="348" t="s">
        <v>2544</v>
      </c>
      <c r="D423" s="348" t="s">
        <v>2514</v>
      </c>
      <c r="E423" s="348" t="s">
        <v>2515</v>
      </c>
      <c r="F423" s="355" t="s">
        <v>3452</v>
      </c>
      <c r="G423" s="348" t="s">
        <v>1394</v>
      </c>
      <c r="H423" s="348">
        <v>14091024</v>
      </c>
      <c r="I423" s="358">
        <v>9550744544</v>
      </c>
      <c r="J423" s="370" t="s">
        <v>446</v>
      </c>
    </row>
    <row r="424" spans="1:10">
      <c r="A424" s="347" t="s">
        <v>3453</v>
      </c>
      <c r="B424" s="348" t="s">
        <v>2512</v>
      </c>
      <c r="C424" s="348" t="s">
        <v>2524</v>
      </c>
      <c r="D424" s="348" t="s">
        <v>2514</v>
      </c>
      <c r="E424" s="348" t="s">
        <v>2515</v>
      </c>
      <c r="F424" s="352" t="s">
        <v>3454</v>
      </c>
      <c r="G424" s="348" t="s">
        <v>1394</v>
      </c>
      <c r="H424" s="348">
        <v>14091025</v>
      </c>
      <c r="I424" s="348">
        <v>8985776210</v>
      </c>
      <c r="J424" s="370" t="s">
        <v>446</v>
      </c>
    </row>
    <row r="425" spans="1:10">
      <c r="A425" s="347" t="s">
        <v>3455</v>
      </c>
      <c r="B425" s="348" t="s">
        <v>2512</v>
      </c>
      <c r="C425" s="348" t="s">
        <v>2524</v>
      </c>
      <c r="D425" s="348" t="s">
        <v>2514</v>
      </c>
      <c r="E425" s="348" t="s">
        <v>2515</v>
      </c>
      <c r="F425" s="352" t="s">
        <v>3456</v>
      </c>
      <c r="G425" s="348" t="s">
        <v>1394</v>
      </c>
      <c r="H425" s="348">
        <v>14091026</v>
      </c>
      <c r="I425" s="348">
        <v>9032020737</v>
      </c>
      <c r="J425" s="370" t="s">
        <v>446</v>
      </c>
    </row>
    <row r="426" spans="1:10">
      <c r="A426" s="347" t="s">
        <v>3457</v>
      </c>
      <c r="B426" s="348" t="s">
        <v>2518</v>
      </c>
      <c r="C426" s="348" t="s">
        <v>2524</v>
      </c>
      <c r="D426" s="348" t="s">
        <v>2584</v>
      </c>
      <c r="E426" s="348" t="s">
        <v>2515</v>
      </c>
      <c r="F426" s="355" t="s">
        <v>3458</v>
      </c>
      <c r="G426" s="348" t="s">
        <v>1394</v>
      </c>
      <c r="H426" s="348">
        <v>14091027</v>
      </c>
      <c r="I426" s="358">
        <v>8639749771</v>
      </c>
      <c r="J426" s="370" t="s">
        <v>446</v>
      </c>
    </row>
    <row r="427" spans="1:10">
      <c r="A427" s="347" t="s">
        <v>3459</v>
      </c>
      <c r="B427" s="348" t="s">
        <v>2518</v>
      </c>
      <c r="C427" s="348" t="s">
        <v>2513</v>
      </c>
      <c r="D427" s="348" t="s">
        <v>2584</v>
      </c>
      <c r="E427" s="348" t="s">
        <v>2515</v>
      </c>
      <c r="F427" s="355" t="s">
        <v>3460</v>
      </c>
      <c r="G427" s="348" t="s">
        <v>1394</v>
      </c>
      <c r="H427" s="348">
        <v>14091028</v>
      </c>
      <c r="I427" s="348">
        <v>7032701112</v>
      </c>
      <c r="J427" s="370" t="s">
        <v>446</v>
      </c>
    </row>
    <row r="428" spans="1:10">
      <c r="A428" s="347" t="s">
        <v>3461</v>
      </c>
      <c r="B428" s="348" t="s">
        <v>2518</v>
      </c>
      <c r="C428" s="348" t="s">
        <v>2524</v>
      </c>
      <c r="D428" s="348" t="s">
        <v>2514</v>
      </c>
      <c r="E428" s="348" t="s">
        <v>2515</v>
      </c>
      <c r="F428" s="352" t="s">
        <v>3462</v>
      </c>
      <c r="G428" s="348" t="s">
        <v>1394</v>
      </c>
      <c r="H428" s="348">
        <v>14091029</v>
      </c>
      <c r="I428" s="348">
        <v>9392411555</v>
      </c>
      <c r="J428" s="370" t="s">
        <v>446</v>
      </c>
    </row>
    <row r="429" spans="1:10">
      <c r="A429" s="347" t="s">
        <v>3463</v>
      </c>
      <c r="B429" s="348" t="s">
        <v>2518</v>
      </c>
      <c r="C429" s="348" t="s">
        <v>2524</v>
      </c>
      <c r="D429" s="348" t="s">
        <v>2514</v>
      </c>
      <c r="E429" s="348" t="s">
        <v>2515</v>
      </c>
      <c r="F429" s="355" t="s">
        <v>3464</v>
      </c>
      <c r="G429" s="348" t="s">
        <v>1394</v>
      </c>
      <c r="H429" s="348">
        <v>14091030</v>
      </c>
      <c r="I429" s="358">
        <v>9989257325</v>
      </c>
      <c r="J429" s="370" t="s">
        <v>446</v>
      </c>
    </row>
    <row r="430" spans="1:10">
      <c r="A430" s="347" t="s">
        <v>3465</v>
      </c>
      <c r="B430" s="348" t="s">
        <v>2518</v>
      </c>
      <c r="C430" s="348" t="s">
        <v>2544</v>
      </c>
      <c r="D430" s="348" t="s">
        <v>2514</v>
      </c>
      <c r="E430" s="348" t="s">
        <v>2515</v>
      </c>
      <c r="F430" s="355" t="s">
        <v>3466</v>
      </c>
      <c r="G430" s="348" t="s">
        <v>1394</v>
      </c>
      <c r="H430" s="348">
        <v>14091031</v>
      </c>
      <c r="I430" s="358">
        <v>8639752403</v>
      </c>
      <c r="J430" s="370" t="s">
        <v>446</v>
      </c>
    </row>
    <row r="431" spans="1:10">
      <c r="A431" s="347" t="s">
        <v>3467</v>
      </c>
      <c r="B431" s="348" t="s">
        <v>2518</v>
      </c>
      <c r="C431" s="348" t="s">
        <v>2524</v>
      </c>
      <c r="D431" s="348" t="s">
        <v>2514</v>
      </c>
      <c r="E431" s="348" t="s">
        <v>2515</v>
      </c>
      <c r="F431" s="355" t="s">
        <v>3468</v>
      </c>
      <c r="G431" s="348" t="s">
        <v>1394</v>
      </c>
      <c r="H431" s="348">
        <v>14091032</v>
      </c>
      <c r="I431" s="358">
        <v>7330975866</v>
      </c>
      <c r="J431" s="370" t="s">
        <v>446</v>
      </c>
    </row>
    <row r="432" spans="1:10">
      <c r="A432" s="347" t="s">
        <v>3469</v>
      </c>
      <c r="B432" s="348" t="s">
        <v>2518</v>
      </c>
      <c r="C432" s="348" t="s">
        <v>2524</v>
      </c>
      <c r="D432" s="348" t="s">
        <v>2514</v>
      </c>
      <c r="E432" s="348" t="s">
        <v>2515</v>
      </c>
      <c r="F432" s="355" t="s">
        <v>3470</v>
      </c>
      <c r="G432" s="348" t="s">
        <v>1394</v>
      </c>
      <c r="H432" s="348">
        <v>14091033</v>
      </c>
      <c r="I432" s="358">
        <v>9177470115</v>
      </c>
      <c r="J432" s="370" t="s">
        <v>446</v>
      </c>
    </row>
    <row r="433" spans="1:10">
      <c r="A433" s="347" t="s">
        <v>3471</v>
      </c>
      <c r="B433" s="348" t="s">
        <v>2518</v>
      </c>
      <c r="C433" s="348" t="s">
        <v>2524</v>
      </c>
      <c r="D433" s="348" t="s">
        <v>2514</v>
      </c>
      <c r="E433" s="348" t="s">
        <v>2515</v>
      </c>
      <c r="F433" s="352" t="s">
        <v>3472</v>
      </c>
      <c r="G433" s="348" t="s">
        <v>1394</v>
      </c>
      <c r="H433" s="348">
        <v>14091036</v>
      </c>
      <c r="I433" s="348">
        <v>9603431478</v>
      </c>
      <c r="J433" s="370" t="s">
        <v>446</v>
      </c>
    </row>
    <row r="434" spans="1:10">
      <c r="A434" s="347" t="s">
        <v>3473</v>
      </c>
      <c r="B434" s="348" t="s">
        <v>2518</v>
      </c>
      <c r="C434" s="348" t="s">
        <v>4</v>
      </c>
      <c r="D434" s="348" t="s">
        <v>2514</v>
      </c>
      <c r="E434" s="348" t="s">
        <v>2515</v>
      </c>
      <c r="F434" s="355" t="s">
        <v>3474</v>
      </c>
      <c r="G434" s="348" t="s">
        <v>1394</v>
      </c>
      <c r="H434" s="348">
        <v>14091037</v>
      </c>
      <c r="I434" s="358">
        <v>9866375245</v>
      </c>
      <c r="J434" s="370" t="s">
        <v>446</v>
      </c>
    </row>
    <row r="435" spans="1:10">
      <c r="A435" s="347" t="s">
        <v>3475</v>
      </c>
      <c r="B435" s="348" t="s">
        <v>2518</v>
      </c>
      <c r="C435" s="348" t="s">
        <v>2524</v>
      </c>
      <c r="D435" s="348" t="s">
        <v>2584</v>
      </c>
      <c r="E435" s="348" t="s">
        <v>2515</v>
      </c>
      <c r="F435" s="355" t="s">
        <v>3476</v>
      </c>
      <c r="G435" s="348" t="s">
        <v>1394</v>
      </c>
      <c r="H435" s="348">
        <v>14091038</v>
      </c>
      <c r="I435" s="358">
        <v>8106469384</v>
      </c>
      <c r="J435" s="370" t="s">
        <v>446</v>
      </c>
    </row>
    <row r="436" spans="1:10">
      <c r="A436" s="347" t="s">
        <v>3477</v>
      </c>
      <c r="B436" s="348" t="s">
        <v>2518</v>
      </c>
      <c r="C436" s="348" t="s">
        <v>2524</v>
      </c>
      <c r="D436" s="348" t="s">
        <v>2584</v>
      </c>
      <c r="E436" s="348" t="s">
        <v>2515</v>
      </c>
      <c r="F436" s="355" t="s">
        <v>3478</v>
      </c>
      <c r="G436" s="348" t="s">
        <v>1394</v>
      </c>
      <c r="H436" s="348">
        <v>14091039</v>
      </c>
      <c r="I436" s="358">
        <v>9121751989</v>
      </c>
      <c r="J436" s="370" t="s">
        <v>446</v>
      </c>
    </row>
    <row r="437" spans="1:10">
      <c r="A437" s="347" t="s">
        <v>3479</v>
      </c>
      <c r="B437" s="348" t="s">
        <v>2518</v>
      </c>
      <c r="C437" s="348" t="s">
        <v>2524</v>
      </c>
      <c r="D437" s="348" t="s">
        <v>2584</v>
      </c>
      <c r="E437" s="348" t="s">
        <v>2515</v>
      </c>
      <c r="F437" s="355" t="s">
        <v>3480</v>
      </c>
      <c r="G437" s="348" t="s">
        <v>1394</v>
      </c>
      <c r="H437" s="348">
        <v>14091040</v>
      </c>
      <c r="I437" s="358">
        <v>9505597967</v>
      </c>
      <c r="J437" s="370" t="s">
        <v>446</v>
      </c>
    </row>
    <row r="438" spans="1:10">
      <c r="A438" s="347" t="s">
        <v>3481</v>
      </c>
      <c r="B438" s="348" t="s">
        <v>2518</v>
      </c>
      <c r="C438" s="348" t="s">
        <v>5</v>
      </c>
      <c r="D438" s="348" t="s">
        <v>2584</v>
      </c>
      <c r="E438" s="348" t="s">
        <v>2515</v>
      </c>
      <c r="F438" s="348" t="s">
        <v>2736</v>
      </c>
      <c r="G438" s="348" t="s">
        <v>1394</v>
      </c>
      <c r="H438" s="348">
        <v>14091041</v>
      </c>
      <c r="I438" s="348">
        <v>9908953483</v>
      </c>
      <c r="J438" s="370" t="s">
        <v>446</v>
      </c>
    </row>
    <row r="439" spans="1:10">
      <c r="A439" s="347" t="s">
        <v>3482</v>
      </c>
      <c r="B439" s="348" t="s">
        <v>2518</v>
      </c>
      <c r="C439" s="348" t="s">
        <v>2524</v>
      </c>
      <c r="D439" s="348" t="s">
        <v>2514</v>
      </c>
      <c r="E439" s="348" t="s">
        <v>2515</v>
      </c>
      <c r="F439" s="355" t="s">
        <v>3483</v>
      </c>
      <c r="G439" s="348" t="s">
        <v>1394</v>
      </c>
      <c r="H439" s="348">
        <v>14091042</v>
      </c>
      <c r="I439" s="358">
        <v>9440029876</v>
      </c>
      <c r="J439" s="370" t="s">
        <v>446</v>
      </c>
    </row>
    <row r="440" spans="1:10">
      <c r="A440" s="347" t="s">
        <v>3484</v>
      </c>
      <c r="B440" s="348" t="s">
        <v>2512</v>
      </c>
      <c r="C440" s="348" t="s">
        <v>2524</v>
      </c>
      <c r="D440" s="348" t="s">
        <v>2514</v>
      </c>
      <c r="E440" s="348" t="s">
        <v>2515</v>
      </c>
      <c r="F440" s="355" t="s">
        <v>3485</v>
      </c>
      <c r="G440" s="348" t="s">
        <v>1394</v>
      </c>
      <c r="H440" s="348">
        <v>14091043</v>
      </c>
      <c r="I440" s="358">
        <v>9849592379</v>
      </c>
      <c r="J440" s="370" t="s">
        <v>446</v>
      </c>
    </row>
    <row r="441" spans="1:10">
      <c r="A441" s="347" t="s">
        <v>3486</v>
      </c>
      <c r="B441" s="348" t="s">
        <v>2518</v>
      </c>
      <c r="C441" s="348" t="s">
        <v>2524</v>
      </c>
      <c r="D441" s="348" t="s">
        <v>2514</v>
      </c>
      <c r="E441" s="348" t="s">
        <v>2515</v>
      </c>
      <c r="F441" s="355" t="s">
        <v>3487</v>
      </c>
      <c r="G441" s="348" t="s">
        <v>1394</v>
      </c>
      <c r="H441" s="348">
        <v>14091044</v>
      </c>
      <c r="I441" s="358">
        <v>8332018999</v>
      </c>
      <c r="J441" s="370" t="s">
        <v>446</v>
      </c>
    </row>
    <row r="442" spans="1:10">
      <c r="A442" s="347" t="s">
        <v>3488</v>
      </c>
      <c r="B442" s="348" t="s">
        <v>2512</v>
      </c>
      <c r="C442" s="348" t="s">
        <v>2524</v>
      </c>
      <c r="D442" s="348" t="s">
        <v>2514</v>
      </c>
      <c r="E442" s="348" t="s">
        <v>2515</v>
      </c>
      <c r="F442" s="348" t="s">
        <v>2736</v>
      </c>
      <c r="G442" s="348" t="s">
        <v>1394</v>
      </c>
      <c r="H442" s="348">
        <v>14091045</v>
      </c>
      <c r="I442" s="348">
        <v>7382961052</v>
      </c>
      <c r="J442" s="370" t="s">
        <v>446</v>
      </c>
    </row>
    <row r="443" spans="1:10">
      <c r="A443" s="347" t="s">
        <v>3489</v>
      </c>
      <c r="B443" s="348" t="s">
        <v>2512</v>
      </c>
      <c r="C443" s="348" t="s">
        <v>2519</v>
      </c>
      <c r="D443" s="348" t="s">
        <v>2514</v>
      </c>
      <c r="E443" s="348" t="s">
        <v>2515</v>
      </c>
      <c r="F443" s="352" t="s">
        <v>3490</v>
      </c>
      <c r="G443" s="348" t="s">
        <v>1394</v>
      </c>
      <c r="H443" s="348">
        <v>14091046</v>
      </c>
      <c r="I443" s="348">
        <v>7032432257</v>
      </c>
      <c r="J443" s="370" t="s">
        <v>446</v>
      </c>
    </row>
    <row r="444" spans="1:10">
      <c r="A444" s="347" t="s">
        <v>3491</v>
      </c>
      <c r="B444" s="348" t="s">
        <v>2518</v>
      </c>
      <c r="C444" s="348" t="s">
        <v>2524</v>
      </c>
      <c r="D444" s="348" t="s">
        <v>2514</v>
      </c>
      <c r="E444" s="348" t="s">
        <v>2515</v>
      </c>
      <c r="F444" s="355" t="s">
        <v>3492</v>
      </c>
      <c r="G444" s="348" t="s">
        <v>1394</v>
      </c>
      <c r="H444" s="348">
        <v>14091047</v>
      </c>
      <c r="I444" s="358">
        <v>9502937849</v>
      </c>
      <c r="J444" s="370" t="s">
        <v>446</v>
      </c>
    </row>
    <row r="445" spans="1:10">
      <c r="A445" s="347" t="s">
        <v>3493</v>
      </c>
      <c r="B445" s="348" t="s">
        <v>2518</v>
      </c>
      <c r="C445" s="348" t="s">
        <v>2544</v>
      </c>
      <c r="D445" s="348" t="s">
        <v>2514</v>
      </c>
      <c r="E445" s="348" t="s">
        <v>2515</v>
      </c>
      <c r="F445" s="355" t="s">
        <v>3494</v>
      </c>
      <c r="G445" s="348" t="s">
        <v>1394</v>
      </c>
      <c r="H445" s="348">
        <v>14091048</v>
      </c>
      <c r="I445" s="358">
        <v>9133729966</v>
      </c>
      <c r="J445" s="370" t="s">
        <v>446</v>
      </c>
    </row>
    <row r="446" spans="1:10">
      <c r="A446" s="347" t="s">
        <v>3495</v>
      </c>
      <c r="B446" s="348" t="s">
        <v>2518</v>
      </c>
      <c r="C446" s="348" t="s">
        <v>2524</v>
      </c>
      <c r="D446" s="348" t="s">
        <v>2514</v>
      </c>
      <c r="E446" s="348" t="s">
        <v>2515</v>
      </c>
      <c r="F446" s="355" t="s">
        <v>3496</v>
      </c>
      <c r="G446" s="348" t="s">
        <v>1394</v>
      </c>
      <c r="H446" s="348">
        <v>14091049</v>
      </c>
      <c r="I446" s="358">
        <v>7093102468</v>
      </c>
      <c r="J446" s="370" t="s">
        <v>446</v>
      </c>
    </row>
    <row r="447" spans="1:10">
      <c r="A447" s="347" t="s">
        <v>3497</v>
      </c>
      <c r="B447" s="348" t="s">
        <v>2518</v>
      </c>
      <c r="C447" s="348" t="s">
        <v>4</v>
      </c>
      <c r="D447" s="348" t="s">
        <v>2514</v>
      </c>
      <c r="E447" s="348" t="s">
        <v>2515</v>
      </c>
      <c r="F447" s="355" t="s">
        <v>3498</v>
      </c>
      <c r="G447" s="348" t="s">
        <v>1394</v>
      </c>
      <c r="H447" s="348">
        <v>14091050</v>
      </c>
      <c r="I447" s="358">
        <v>9441479600</v>
      </c>
      <c r="J447" s="370" t="s">
        <v>446</v>
      </c>
    </row>
    <row r="448" spans="1:10">
      <c r="A448" s="347" t="s">
        <v>3499</v>
      </c>
      <c r="B448" s="348" t="s">
        <v>2518</v>
      </c>
      <c r="C448" s="348" t="s">
        <v>2524</v>
      </c>
      <c r="D448" s="348" t="s">
        <v>2514</v>
      </c>
      <c r="E448" s="348" t="s">
        <v>2515</v>
      </c>
      <c r="F448" s="355" t="s">
        <v>3500</v>
      </c>
      <c r="G448" s="348" t="s">
        <v>1394</v>
      </c>
      <c r="H448" s="348">
        <v>14091051</v>
      </c>
      <c r="I448" s="358">
        <v>9573575375</v>
      </c>
      <c r="J448" s="370" t="s">
        <v>446</v>
      </c>
    </row>
    <row r="449" spans="1:10">
      <c r="A449" s="347" t="s">
        <v>3501</v>
      </c>
      <c r="B449" s="348" t="s">
        <v>2518</v>
      </c>
      <c r="C449" s="348" t="s">
        <v>4</v>
      </c>
      <c r="D449" s="348" t="s">
        <v>2514</v>
      </c>
      <c r="E449" s="348" t="s">
        <v>2515</v>
      </c>
      <c r="F449" s="355" t="s">
        <v>3502</v>
      </c>
      <c r="G449" s="348" t="s">
        <v>1394</v>
      </c>
      <c r="H449" s="348">
        <v>14091052</v>
      </c>
      <c r="I449" s="358">
        <v>9959591629</v>
      </c>
      <c r="J449" s="370" t="s">
        <v>446</v>
      </c>
    </row>
    <row r="450" spans="1:10">
      <c r="A450" s="347" t="s">
        <v>3503</v>
      </c>
      <c r="B450" s="348" t="s">
        <v>2518</v>
      </c>
      <c r="C450" s="348" t="s">
        <v>2524</v>
      </c>
      <c r="D450" s="348" t="s">
        <v>2514</v>
      </c>
      <c r="E450" s="348" t="s">
        <v>2515</v>
      </c>
      <c r="F450" s="355" t="s">
        <v>3504</v>
      </c>
      <c r="G450" s="348" t="s">
        <v>1394</v>
      </c>
      <c r="H450" s="348">
        <v>14091053</v>
      </c>
      <c r="I450" s="358">
        <v>9652811427</v>
      </c>
      <c r="J450" s="370" t="s">
        <v>446</v>
      </c>
    </row>
    <row r="451" spans="1:10">
      <c r="A451" s="347" t="s">
        <v>3505</v>
      </c>
      <c r="B451" s="348" t="s">
        <v>2512</v>
      </c>
      <c r="C451" s="348" t="s">
        <v>2524</v>
      </c>
      <c r="D451" s="348" t="s">
        <v>2514</v>
      </c>
      <c r="E451" s="348" t="s">
        <v>2515</v>
      </c>
      <c r="F451" s="348" t="s">
        <v>2736</v>
      </c>
      <c r="G451" s="348" t="s">
        <v>1394</v>
      </c>
      <c r="H451" s="348">
        <v>14091054</v>
      </c>
      <c r="I451" s="348">
        <v>8790372819</v>
      </c>
      <c r="J451" s="370" t="s">
        <v>446</v>
      </c>
    </row>
    <row r="452" spans="1:10">
      <c r="A452" s="347" t="s">
        <v>3506</v>
      </c>
      <c r="B452" s="348" t="s">
        <v>2518</v>
      </c>
      <c r="C452" s="348" t="s">
        <v>2524</v>
      </c>
      <c r="D452" s="348" t="s">
        <v>2514</v>
      </c>
      <c r="E452" s="348" t="s">
        <v>2515</v>
      </c>
      <c r="F452" s="352" t="s">
        <v>3507</v>
      </c>
      <c r="G452" s="348" t="s">
        <v>1394</v>
      </c>
      <c r="H452" s="348">
        <v>14091055</v>
      </c>
      <c r="I452" s="348">
        <v>7032287733</v>
      </c>
      <c r="J452" s="370" t="s">
        <v>446</v>
      </c>
    </row>
    <row r="453" spans="1:10">
      <c r="A453" s="347" t="s">
        <v>3508</v>
      </c>
      <c r="B453" s="348" t="s">
        <v>2518</v>
      </c>
      <c r="C453" s="348" t="s">
        <v>2519</v>
      </c>
      <c r="D453" s="348" t="s">
        <v>2514</v>
      </c>
      <c r="E453" s="348" t="s">
        <v>2515</v>
      </c>
      <c r="F453" s="352" t="s">
        <v>3509</v>
      </c>
      <c r="G453" s="348" t="s">
        <v>1394</v>
      </c>
      <c r="H453" s="348">
        <v>14091056</v>
      </c>
      <c r="I453" s="348">
        <v>9491683826</v>
      </c>
      <c r="J453" s="370" t="s">
        <v>446</v>
      </c>
    </row>
    <row r="454" spans="1:10">
      <c r="A454" s="347" t="s">
        <v>3510</v>
      </c>
      <c r="B454" s="348" t="s">
        <v>2512</v>
      </c>
      <c r="C454" s="348" t="s">
        <v>2524</v>
      </c>
      <c r="D454" s="348" t="s">
        <v>2514</v>
      </c>
      <c r="E454" s="348" t="s">
        <v>2515</v>
      </c>
      <c r="F454" s="355" t="s">
        <v>3511</v>
      </c>
      <c r="G454" s="348" t="s">
        <v>1394</v>
      </c>
      <c r="H454" s="348">
        <v>14091057</v>
      </c>
      <c r="I454" s="358">
        <v>9542578278</v>
      </c>
      <c r="J454" s="370" t="s">
        <v>446</v>
      </c>
    </row>
    <row r="455" spans="1:10">
      <c r="A455" s="347" t="s">
        <v>3512</v>
      </c>
      <c r="B455" s="348" t="s">
        <v>2518</v>
      </c>
      <c r="C455" s="348" t="s">
        <v>2544</v>
      </c>
      <c r="D455" s="348" t="s">
        <v>2514</v>
      </c>
      <c r="E455" s="348" t="s">
        <v>2515</v>
      </c>
      <c r="F455" s="355" t="s">
        <v>3513</v>
      </c>
      <c r="G455" s="348" t="s">
        <v>1394</v>
      </c>
      <c r="H455" s="348">
        <v>14091058</v>
      </c>
      <c r="I455" s="348">
        <v>9701831752</v>
      </c>
      <c r="J455" s="370" t="s">
        <v>446</v>
      </c>
    </row>
    <row r="456" spans="1:10">
      <c r="A456" s="347" t="s">
        <v>3514</v>
      </c>
      <c r="B456" s="348" t="s">
        <v>2512</v>
      </c>
      <c r="C456" s="348" t="s">
        <v>2583</v>
      </c>
      <c r="D456" s="348" t="s">
        <v>2514</v>
      </c>
      <c r="E456" s="348" t="s">
        <v>2515</v>
      </c>
      <c r="F456" s="355" t="s">
        <v>3515</v>
      </c>
      <c r="G456" s="348" t="s">
        <v>1394</v>
      </c>
      <c r="H456" s="348">
        <v>14091059</v>
      </c>
      <c r="I456" s="348">
        <v>9247279897</v>
      </c>
      <c r="J456" s="370" t="s">
        <v>446</v>
      </c>
    </row>
    <row r="457" spans="1:10">
      <c r="A457" s="347" t="s">
        <v>3516</v>
      </c>
      <c r="B457" s="348" t="s">
        <v>2518</v>
      </c>
      <c r="C457" s="348" t="s">
        <v>2544</v>
      </c>
      <c r="D457" s="348" t="s">
        <v>2514</v>
      </c>
      <c r="E457" s="348" t="s">
        <v>2515</v>
      </c>
      <c r="F457" s="355" t="s">
        <v>3517</v>
      </c>
      <c r="G457" s="348" t="s">
        <v>1394</v>
      </c>
      <c r="H457" s="348">
        <v>14091060</v>
      </c>
      <c r="I457" s="348">
        <v>7013474635</v>
      </c>
      <c r="J457" s="370" t="s">
        <v>446</v>
      </c>
    </row>
    <row r="458" spans="1:10">
      <c r="A458" s="347" t="s">
        <v>3518</v>
      </c>
      <c r="B458" s="348" t="s">
        <v>2518</v>
      </c>
      <c r="C458" s="348" t="s">
        <v>2524</v>
      </c>
      <c r="D458" s="348" t="s">
        <v>2514</v>
      </c>
      <c r="E458" s="348" t="s">
        <v>2515</v>
      </c>
      <c r="F458" s="355" t="s">
        <v>3519</v>
      </c>
      <c r="G458" s="348" t="s">
        <v>1394</v>
      </c>
      <c r="H458" s="348">
        <v>14091061</v>
      </c>
      <c r="I458" s="348">
        <v>9492300699</v>
      </c>
      <c r="J458" s="370" t="s">
        <v>446</v>
      </c>
    </row>
    <row r="459" spans="1:10">
      <c r="A459" s="347" t="s">
        <v>3520</v>
      </c>
      <c r="B459" s="348" t="s">
        <v>2518</v>
      </c>
      <c r="C459" s="348" t="s">
        <v>2524</v>
      </c>
      <c r="D459" s="348" t="s">
        <v>2514</v>
      </c>
      <c r="E459" s="348" t="s">
        <v>2515</v>
      </c>
      <c r="F459" s="355" t="s">
        <v>3521</v>
      </c>
      <c r="G459" s="348" t="s">
        <v>1394</v>
      </c>
      <c r="H459" s="348">
        <v>14091062</v>
      </c>
      <c r="I459" s="348">
        <v>9032525425</v>
      </c>
      <c r="J459" s="370" t="s">
        <v>446</v>
      </c>
    </row>
    <row r="460" spans="1:10">
      <c r="A460" s="347" t="s">
        <v>3522</v>
      </c>
      <c r="B460" s="348" t="s">
        <v>2518</v>
      </c>
      <c r="C460" s="348" t="s">
        <v>2524</v>
      </c>
      <c r="D460" s="348" t="s">
        <v>3523</v>
      </c>
      <c r="E460" s="348" t="s">
        <v>2515</v>
      </c>
      <c r="F460" s="348" t="s">
        <v>2736</v>
      </c>
      <c r="G460" s="348" t="s">
        <v>1394</v>
      </c>
      <c r="H460" s="348">
        <v>14091063</v>
      </c>
      <c r="I460" s="348">
        <v>7382011990</v>
      </c>
      <c r="J460" s="370" t="s">
        <v>446</v>
      </c>
    </row>
    <row r="461" spans="1:10">
      <c r="A461" s="347" t="s">
        <v>3524</v>
      </c>
      <c r="B461" s="348" t="s">
        <v>2512</v>
      </c>
      <c r="C461" s="348" t="s">
        <v>4</v>
      </c>
      <c r="D461" s="348" t="s">
        <v>2514</v>
      </c>
      <c r="E461" s="348" t="s">
        <v>2515</v>
      </c>
      <c r="F461" s="355" t="s">
        <v>3525</v>
      </c>
      <c r="G461" s="348" t="s">
        <v>1394</v>
      </c>
      <c r="H461" s="348">
        <v>14091064</v>
      </c>
      <c r="I461" s="358">
        <v>7093112884</v>
      </c>
      <c r="J461" s="370" t="s">
        <v>446</v>
      </c>
    </row>
    <row r="462" spans="1:10">
      <c r="A462" s="347" t="s">
        <v>3526</v>
      </c>
      <c r="B462" s="348" t="s">
        <v>2518</v>
      </c>
      <c r="C462" s="348" t="s">
        <v>2524</v>
      </c>
      <c r="D462" s="348" t="s">
        <v>2514</v>
      </c>
      <c r="E462" s="348" t="s">
        <v>2515</v>
      </c>
      <c r="F462" s="348" t="s">
        <v>2736</v>
      </c>
      <c r="G462" s="348" t="s">
        <v>1394</v>
      </c>
      <c r="H462" s="348">
        <v>14091065</v>
      </c>
      <c r="I462" s="348">
        <v>8008899661</v>
      </c>
      <c r="J462" s="370" t="s">
        <v>446</v>
      </c>
    </row>
    <row r="463" spans="1:10">
      <c r="A463" s="347" t="s">
        <v>3527</v>
      </c>
      <c r="B463" s="348" t="s">
        <v>2518</v>
      </c>
      <c r="C463" s="348" t="s">
        <v>2524</v>
      </c>
      <c r="D463" s="348" t="s">
        <v>2514</v>
      </c>
      <c r="E463" s="348" t="s">
        <v>2515</v>
      </c>
      <c r="F463" s="355" t="s">
        <v>3528</v>
      </c>
      <c r="G463" s="348" t="s">
        <v>1394</v>
      </c>
      <c r="H463" s="348">
        <v>14091066</v>
      </c>
      <c r="I463" s="358">
        <v>8309011442</v>
      </c>
      <c r="J463" s="370" t="s">
        <v>446</v>
      </c>
    </row>
    <row r="464" spans="1:10">
      <c r="A464" s="347" t="s">
        <v>3529</v>
      </c>
      <c r="B464" s="348" t="s">
        <v>2518</v>
      </c>
      <c r="C464" s="348" t="s">
        <v>2524</v>
      </c>
      <c r="D464" s="348" t="s">
        <v>2514</v>
      </c>
      <c r="E464" s="348" t="s">
        <v>2515</v>
      </c>
      <c r="F464" s="355" t="s">
        <v>3530</v>
      </c>
      <c r="G464" s="348" t="s">
        <v>1394</v>
      </c>
      <c r="H464" s="348">
        <v>14091067</v>
      </c>
      <c r="I464" s="358">
        <v>8497907936</v>
      </c>
      <c r="J464" s="370" t="s">
        <v>446</v>
      </c>
    </row>
    <row r="465" spans="1:10">
      <c r="A465" s="347" t="s">
        <v>3531</v>
      </c>
      <c r="B465" s="348" t="s">
        <v>2518</v>
      </c>
      <c r="C465" s="348" t="s">
        <v>2524</v>
      </c>
      <c r="D465" s="348" t="s">
        <v>2514</v>
      </c>
      <c r="E465" s="348" t="s">
        <v>2515</v>
      </c>
      <c r="F465" s="355" t="s">
        <v>3532</v>
      </c>
      <c r="G465" s="348" t="s">
        <v>1394</v>
      </c>
      <c r="H465" s="348">
        <v>14091068</v>
      </c>
      <c r="I465" s="348">
        <v>9010461473</v>
      </c>
      <c r="J465" s="370" t="s">
        <v>446</v>
      </c>
    </row>
    <row r="466" spans="1:10">
      <c r="A466" s="347" t="s">
        <v>3533</v>
      </c>
      <c r="B466" s="348" t="s">
        <v>2518</v>
      </c>
      <c r="C466" s="348" t="s">
        <v>2524</v>
      </c>
      <c r="D466" s="348" t="s">
        <v>2514</v>
      </c>
      <c r="E466" s="348" t="s">
        <v>2515</v>
      </c>
      <c r="F466" s="348" t="s">
        <v>2736</v>
      </c>
      <c r="G466" s="348" t="s">
        <v>1394</v>
      </c>
      <c r="H466" s="348">
        <v>14091069</v>
      </c>
      <c r="I466" s="348">
        <v>7036367888</v>
      </c>
      <c r="J466" s="370" t="s">
        <v>446</v>
      </c>
    </row>
    <row r="467" spans="1:10">
      <c r="A467" s="347" t="s">
        <v>3534</v>
      </c>
      <c r="B467" s="348" t="s">
        <v>2518</v>
      </c>
      <c r="C467" s="348" t="s">
        <v>2524</v>
      </c>
      <c r="D467" s="348" t="s">
        <v>2514</v>
      </c>
      <c r="E467" s="348" t="s">
        <v>2515</v>
      </c>
      <c r="F467" s="355" t="s">
        <v>3535</v>
      </c>
      <c r="G467" s="348" t="s">
        <v>1394</v>
      </c>
      <c r="H467" s="348">
        <v>14091070</v>
      </c>
      <c r="I467" s="348">
        <v>8498052551</v>
      </c>
      <c r="J467" s="370" t="s">
        <v>446</v>
      </c>
    </row>
    <row r="468" spans="1:10">
      <c r="A468" s="347" t="s">
        <v>3536</v>
      </c>
      <c r="B468" s="348" t="s">
        <v>2512</v>
      </c>
      <c r="C468" s="348" t="s">
        <v>2513</v>
      </c>
      <c r="D468" s="348" t="s">
        <v>2514</v>
      </c>
      <c r="E468" s="348" t="s">
        <v>2515</v>
      </c>
      <c r="F468" s="355" t="s">
        <v>3537</v>
      </c>
      <c r="G468" s="348" t="s">
        <v>1394</v>
      </c>
      <c r="H468" s="348">
        <v>14091072</v>
      </c>
      <c r="I468" s="348">
        <v>9515656029</v>
      </c>
      <c r="J468" s="370" t="s">
        <v>446</v>
      </c>
    </row>
    <row r="469" spans="1:10">
      <c r="A469" s="347" t="s">
        <v>3538</v>
      </c>
      <c r="B469" s="348" t="s">
        <v>2518</v>
      </c>
      <c r="C469" s="348" t="s">
        <v>2524</v>
      </c>
      <c r="D469" s="348" t="s">
        <v>2514</v>
      </c>
      <c r="E469" s="348" t="s">
        <v>2515</v>
      </c>
      <c r="F469" s="355" t="s">
        <v>3539</v>
      </c>
      <c r="G469" s="348" t="s">
        <v>1394</v>
      </c>
      <c r="H469" s="348">
        <v>14091073</v>
      </c>
      <c r="I469" s="348">
        <v>9100226107</v>
      </c>
      <c r="J469" s="370" t="s">
        <v>446</v>
      </c>
    </row>
    <row r="470" spans="1:10">
      <c r="A470" s="347" t="s">
        <v>3540</v>
      </c>
      <c r="B470" s="348" t="s">
        <v>2512</v>
      </c>
      <c r="C470" s="348" t="s">
        <v>2524</v>
      </c>
      <c r="D470" s="348" t="s">
        <v>2514</v>
      </c>
      <c r="E470" s="348" t="s">
        <v>2515</v>
      </c>
      <c r="F470" s="355" t="s">
        <v>3541</v>
      </c>
      <c r="G470" s="348" t="s">
        <v>1394</v>
      </c>
      <c r="H470" s="348">
        <v>14091074</v>
      </c>
      <c r="I470" s="358">
        <v>8186852699</v>
      </c>
      <c r="J470" s="370" t="s">
        <v>446</v>
      </c>
    </row>
    <row r="471" spans="1:10">
      <c r="A471" s="347" t="s">
        <v>3542</v>
      </c>
      <c r="B471" s="348" t="s">
        <v>2518</v>
      </c>
      <c r="C471" s="348" t="s">
        <v>2529</v>
      </c>
      <c r="D471" s="348" t="s">
        <v>2514</v>
      </c>
      <c r="E471" s="348" t="s">
        <v>2515</v>
      </c>
      <c r="F471" s="355" t="s">
        <v>3543</v>
      </c>
      <c r="G471" s="348" t="s">
        <v>1394</v>
      </c>
      <c r="H471" s="348">
        <v>14091075</v>
      </c>
      <c r="I471" s="358">
        <v>9492777245</v>
      </c>
      <c r="J471" s="370" t="s">
        <v>446</v>
      </c>
    </row>
    <row r="472" spans="1:10">
      <c r="A472" s="347" t="s">
        <v>3544</v>
      </c>
      <c r="B472" s="348" t="s">
        <v>2518</v>
      </c>
      <c r="C472" s="348" t="s">
        <v>2583</v>
      </c>
      <c r="D472" s="348" t="s">
        <v>2584</v>
      </c>
      <c r="E472" s="348" t="s">
        <v>2515</v>
      </c>
      <c r="F472" s="355" t="s">
        <v>3545</v>
      </c>
      <c r="G472" s="348" t="s">
        <v>1394</v>
      </c>
      <c r="H472" s="348">
        <v>14091076</v>
      </c>
      <c r="I472" s="358">
        <v>9553509935</v>
      </c>
      <c r="J472" s="370" t="s">
        <v>446</v>
      </c>
    </row>
    <row r="473" spans="1:10">
      <c r="A473" s="347" t="s">
        <v>3546</v>
      </c>
      <c r="B473" s="348" t="s">
        <v>2512</v>
      </c>
      <c r="C473" s="348" t="s">
        <v>2524</v>
      </c>
      <c r="D473" s="348" t="s">
        <v>2514</v>
      </c>
      <c r="E473" s="348" t="s">
        <v>2515</v>
      </c>
      <c r="F473" s="352" t="s">
        <v>3547</v>
      </c>
      <c r="G473" s="348" t="s">
        <v>1394</v>
      </c>
      <c r="H473" s="348">
        <v>14091077</v>
      </c>
      <c r="I473" s="348">
        <v>8331811029</v>
      </c>
      <c r="J473" s="370" t="s">
        <v>446</v>
      </c>
    </row>
    <row r="474" spans="1:10">
      <c r="A474" s="347" t="s">
        <v>3548</v>
      </c>
      <c r="B474" s="348" t="s">
        <v>2512</v>
      </c>
      <c r="C474" s="348" t="s">
        <v>2544</v>
      </c>
      <c r="D474" s="348" t="s">
        <v>2514</v>
      </c>
      <c r="E474" s="348" t="s">
        <v>2515</v>
      </c>
      <c r="F474" s="355" t="s">
        <v>3549</v>
      </c>
      <c r="G474" s="348" t="s">
        <v>1394</v>
      </c>
      <c r="H474" s="348">
        <v>14091078</v>
      </c>
      <c r="I474" s="358">
        <v>6309342236</v>
      </c>
      <c r="J474" s="370" t="s">
        <v>446</v>
      </c>
    </row>
    <row r="475" spans="1:10">
      <c r="A475" s="347" t="s">
        <v>3550</v>
      </c>
      <c r="B475" s="348" t="s">
        <v>2518</v>
      </c>
      <c r="C475" s="348" t="s">
        <v>2583</v>
      </c>
      <c r="D475" s="348" t="s">
        <v>2514</v>
      </c>
      <c r="E475" s="348" t="s">
        <v>2515</v>
      </c>
      <c r="F475" s="352" t="s">
        <v>3551</v>
      </c>
      <c r="G475" s="348" t="s">
        <v>1394</v>
      </c>
      <c r="H475" s="348">
        <v>14091079</v>
      </c>
      <c r="I475" s="348">
        <v>9573284050</v>
      </c>
      <c r="J475" s="370" t="s">
        <v>446</v>
      </c>
    </row>
    <row r="476" spans="1:10">
      <c r="A476" s="347" t="s">
        <v>3552</v>
      </c>
      <c r="B476" s="348" t="s">
        <v>2518</v>
      </c>
      <c r="C476" s="348" t="s">
        <v>2524</v>
      </c>
      <c r="D476" s="348" t="s">
        <v>2514</v>
      </c>
      <c r="E476" s="348" t="s">
        <v>2515</v>
      </c>
      <c r="F476" s="355" t="s">
        <v>3553</v>
      </c>
      <c r="G476" s="348" t="s">
        <v>1394</v>
      </c>
      <c r="H476" s="348">
        <v>14091080</v>
      </c>
      <c r="I476" s="358">
        <v>7093573599</v>
      </c>
      <c r="J476" s="370" t="s">
        <v>446</v>
      </c>
    </row>
    <row r="477" spans="1:10">
      <c r="A477" s="347" t="s">
        <v>3554</v>
      </c>
      <c r="B477" s="348" t="s">
        <v>2512</v>
      </c>
      <c r="C477" s="348" t="s">
        <v>2529</v>
      </c>
      <c r="D477" s="348" t="s">
        <v>3555</v>
      </c>
      <c r="E477" s="348" t="s">
        <v>2515</v>
      </c>
      <c r="F477" s="355" t="s">
        <v>3556</v>
      </c>
      <c r="G477" s="348" t="s">
        <v>1394</v>
      </c>
      <c r="H477" s="348">
        <v>14091081</v>
      </c>
      <c r="I477" s="358">
        <v>8143322447</v>
      </c>
      <c r="J477" s="370" t="s">
        <v>446</v>
      </c>
    </row>
    <row r="478" spans="1:10">
      <c r="A478" s="347" t="s">
        <v>3557</v>
      </c>
      <c r="B478" s="348" t="s">
        <v>2512</v>
      </c>
      <c r="C478" s="348" t="s">
        <v>2524</v>
      </c>
      <c r="D478" s="348" t="s">
        <v>2514</v>
      </c>
      <c r="E478" s="348" t="s">
        <v>2515</v>
      </c>
      <c r="F478" s="355" t="s">
        <v>3558</v>
      </c>
      <c r="G478" s="348" t="s">
        <v>1394</v>
      </c>
      <c r="H478" s="348">
        <v>14091082</v>
      </c>
      <c r="I478" s="358">
        <v>9494384202</v>
      </c>
      <c r="J478" s="370" t="s">
        <v>446</v>
      </c>
    </row>
    <row r="479" spans="1:10">
      <c r="A479" s="347" t="s">
        <v>3559</v>
      </c>
      <c r="B479" s="348" t="s">
        <v>2518</v>
      </c>
      <c r="C479" s="348" t="s">
        <v>2529</v>
      </c>
      <c r="D479" s="348" t="s">
        <v>2514</v>
      </c>
      <c r="E479" s="348" t="s">
        <v>2515</v>
      </c>
      <c r="F479" s="355" t="s">
        <v>3560</v>
      </c>
      <c r="G479" s="348" t="s">
        <v>1394</v>
      </c>
      <c r="H479" s="348">
        <v>14091083</v>
      </c>
      <c r="I479" s="358">
        <v>9676371478</v>
      </c>
      <c r="J479" s="370" t="s">
        <v>446</v>
      </c>
    </row>
    <row r="480" spans="1:10">
      <c r="A480" s="347" t="s">
        <v>3561</v>
      </c>
      <c r="B480" s="348" t="s">
        <v>2518</v>
      </c>
      <c r="C480" s="348" t="s">
        <v>2524</v>
      </c>
      <c r="D480" s="348" t="s">
        <v>2514</v>
      </c>
      <c r="E480" s="348" t="s">
        <v>2515</v>
      </c>
      <c r="F480" s="355" t="s">
        <v>3562</v>
      </c>
      <c r="G480" s="348" t="s">
        <v>1394</v>
      </c>
      <c r="H480" s="348">
        <v>14091084</v>
      </c>
      <c r="I480" s="358">
        <v>7032989867</v>
      </c>
      <c r="J480" s="370" t="s">
        <v>446</v>
      </c>
    </row>
    <row r="481" spans="1:10">
      <c r="A481" s="347" t="s">
        <v>3563</v>
      </c>
      <c r="B481" s="348" t="s">
        <v>2518</v>
      </c>
      <c r="C481" s="348" t="s">
        <v>2524</v>
      </c>
      <c r="D481" s="348" t="s">
        <v>2514</v>
      </c>
      <c r="E481" s="348" t="s">
        <v>2515</v>
      </c>
      <c r="F481" s="355" t="s">
        <v>3564</v>
      </c>
      <c r="G481" s="348" t="s">
        <v>1394</v>
      </c>
      <c r="H481" s="348">
        <v>14091085</v>
      </c>
      <c r="I481" s="358">
        <v>7842243185</v>
      </c>
      <c r="J481" s="370" t="s">
        <v>446</v>
      </c>
    </row>
    <row r="482" spans="1:10">
      <c r="A482" s="347" t="s">
        <v>3565</v>
      </c>
      <c r="B482" s="348" t="s">
        <v>2518</v>
      </c>
      <c r="C482" s="348" t="s">
        <v>2524</v>
      </c>
      <c r="D482" s="348" t="s">
        <v>2514</v>
      </c>
      <c r="E482" s="348" t="s">
        <v>2515</v>
      </c>
      <c r="F482" s="355" t="s">
        <v>3566</v>
      </c>
      <c r="G482" s="348" t="s">
        <v>1394</v>
      </c>
      <c r="H482" s="348">
        <v>14091086</v>
      </c>
      <c r="I482" s="358">
        <v>8639629956</v>
      </c>
      <c r="J482" s="370" t="s">
        <v>446</v>
      </c>
    </row>
    <row r="483" spans="1:10">
      <c r="A483" s="347" t="s">
        <v>3567</v>
      </c>
      <c r="B483" s="348" t="s">
        <v>2518</v>
      </c>
      <c r="C483" s="348" t="s">
        <v>2524</v>
      </c>
      <c r="D483" s="348" t="s">
        <v>2514</v>
      </c>
      <c r="E483" s="348" t="s">
        <v>2515</v>
      </c>
      <c r="F483" s="355" t="s">
        <v>3568</v>
      </c>
      <c r="G483" s="348" t="s">
        <v>1394</v>
      </c>
      <c r="H483" s="348">
        <v>14091087</v>
      </c>
      <c r="I483" s="358">
        <v>9133783755</v>
      </c>
      <c r="J483" s="370" t="s">
        <v>446</v>
      </c>
    </row>
    <row r="484" spans="1:10">
      <c r="A484" s="347" t="s">
        <v>3569</v>
      </c>
      <c r="B484" s="348" t="s">
        <v>2512</v>
      </c>
      <c r="C484" s="348" t="s">
        <v>5</v>
      </c>
      <c r="D484" s="348" t="s">
        <v>2584</v>
      </c>
      <c r="E484" s="348" t="s">
        <v>2515</v>
      </c>
      <c r="F484" s="348" t="s">
        <v>2736</v>
      </c>
      <c r="G484" s="348" t="s">
        <v>1394</v>
      </c>
      <c r="H484" s="348">
        <v>14091088</v>
      </c>
      <c r="I484" s="348">
        <v>9030102498</v>
      </c>
      <c r="J484" s="370" t="s">
        <v>446</v>
      </c>
    </row>
    <row r="485" spans="1:10">
      <c r="A485" s="347" t="s">
        <v>3570</v>
      </c>
      <c r="B485" s="348" t="s">
        <v>2512</v>
      </c>
      <c r="C485" s="348" t="s">
        <v>2524</v>
      </c>
      <c r="D485" s="348" t="s">
        <v>2514</v>
      </c>
      <c r="E485" s="348" t="s">
        <v>2515</v>
      </c>
      <c r="F485" s="355" t="s">
        <v>3571</v>
      </c>
      <c r="G485" s="348" t="s">
        <v>1394</v>
      </c>
      <c r="H485" s="348">
        <v>14091089</v>
      </c>
      <c r="I485" s="358">
        <v>6300263433</v>
      </c>
      <c r="J485" s="370" t="s">
        <v>446</v>
      </c>
    </row>
    <row r="486" spans="1:10">
      <c r="A486" s="347" t="s">
        <v>3572</v>
      </c>
      <c r="B486" s="348" t="s">
        <v>2518</v>
      </c>
      <c r="C486" s="348" t="s">
        <v>4</v>
      </c>
      <c r="D486" s="348" t="s">
        <v>2514</v>
      </c>
      <c r="E486" s="348" t="s">
        <v>2515</v>
      </c>
      <c r="F486" s="355" t="s">
        <v>3573</v>
      </c>
      <c r="G486" s="348" t="s">
        <v>1394</v>
      </c>
      <c r="H486" s="348">
        <v>14091090</v>
      </c>
      <c r="I486" s="358">
        <v>7981684365</v>
      </c>
      <c r="J486" s="370" t="s">
        <v>446</v>
      </c>
    </row>
    <row r="487" spans="1:10">
      <c r="A487" s="347" t="s">
        <v>3574</v>
      </c>
      <c r="B487" s="348" t="s">
        <v>2512</v>
      </c>
      <c r="C487" s="348" t="s">
        <v>5</v>
      </c>
      <c r="D487" s="348" t="s">
        <v>2514</v>
      </c>
      <c r="E487" s="348" t="s">
        <v>2515</v>
      </c>
      <c r="F487" s="352" t="s">
        <v>3575</v>
      </c>
      <c r="G487" s="348" t="s">
        <v>1394</v>
      </c>
      <c r="H487" s="348">
        <v>14091091</v>
      </c>
      <c r="I487" s="348">
        <v>9703049878</v>
      </c>
      <c r="J487" s="370" t="s">
        <v>446</v>
      </c>
    </row>
    <row r="488" spans="1:10">
      <c r="A488" s="347" t="s">
        <v>3576</v>
      </c>
      <c r="B488" s="348" t="s">
        <v>2518</v>
      </c>
      <c r="C488" s="348" t="s">
        <v>2524</v>
      </c>
      <c r="D488" s="348" t="s">
        <v>2514</v>
      </c>
      <c r="E488" s="348" t="s">
        <v>2515</v>
      </c>
      <c r="F488" s="355" t="s">
        <v>3577</v>
      </c>
      <c r="G488" s="348" t="s">
        <v>1394</v>
      </c>
      <c r="H488" s="348">
        <v>14091092</v>
      </c>
      <c r="I488" s="358">
        <v>8498024999</v>
      </c>
      <c r="J488" s="370" t="s">
        <v>446</v>
      </c>
    </row>
    <row r="489" spans="1:10">
      <c r="A489" s="347" t="s">
        <v>3578</v>
      </c>
      <c r="B489" s="348" t="s">
        <v>2512</v>
      </c>
      <c r="C489" s="348" t="s">
        <v>2544</v>
      </c>
      <c r="D489" s="348" t="s">
        <v>2584</v>
      </c>
      <c r="E489" s="348" t="s">
        <v>2515</v>
      </c>
      <c r="F489" s="352" t="s">
        <v>3579</v>
      </c>
      <c r="G489" s="348" t="s">
        <v>1394</v>
      </c>
      <c r="H489" s="348">
        <v>14091093</v>
      </c>
      <c r="I489" s="348">
        <v>7730910123</v>
      </c>
      <c r="J489" s="370" t="s">
        <v>446</v>
      </c>
    </row>
    <row r="490" spans="1:10">
      <c r="A490" s="347" t="s">
        <v>3580</v>
      </c>
      <c r="B490" s="348" t="s">
        <v>2518</v>
      </c>
      <c r="C490" s="348" t="s">
        <v>2524</v>
      </c>
      <c r="D490" s="348" t="s">
        <v>2584</v>
      </c>
      <c r="E490" s="348" t="s">
        <v>2515</v>
      </c>
      <c r="F490" s="355" t="s">
        <v>3581</v>
      </c>
      <c r="G490" s="348" t="s">
        <v>1394</v>
      </c>
      <c r="H490" s="348">
        <v>14091094</v>
      </c>
      <c r="I490" s="358">
        <v>9603161973</v>
      </c>
      <c r="J490" s="370" t="s">
        <v>446</v>
      </c>
    </row>
    <row r="491" spans="1:10">
      <c r="A491" s="347" t="s">
        <v>3582</v>
      </c>
      <c r="B491" s="348" t="s">
        <v>2518</v>
      </c>
      <c r="C491" s="348" t="s">
        <v>2544</v>
      </c>
      <c r="D491" s="348" t="s">
        <v>2514</v>
      </c>
      <c r="E491" s="348" t="s">
        <v>2515</v>
      </c>
      <c r="F491" s="355" t="s">
        <v>3583</v>
      </c>
      <c r="G491" s="348" t="s">
        <v>1394</v>
      </c>
      <c r="H491" s="348">
        <v>14091095</v>
      </c>
      <c r="I491" s="358">
        <v>9550163222</v>
      </c>
      <c r="J491" s="370" t="s">
        <v>446</v>
      </c>
    </row>
    <row r="492" spans="1:10">
      <c r="A492" s="347" t="s">
        <v>3584</v>
      </c>
      <c r="B492" s="348" t="s">
        <v>2518</v>
      </c>
      <c r="C492" s="348" t="s">
        <v>2524</v>
      </c>
      <c r="D492" s="348" t="s">
        <v>2514</v>
      </c>
      <c r="E492" s="348" t="s">
        <v>2515</v>
      </c>
      <c r="F492" s="352" t="s">
        <v>3585</v>
      </c>
      <c r="G492" s="348" t="s">
        <v>1394</v>
      </c>
      <c r="H492" s="348">
        <v>14091096</v>
      </c>
      <c r="I492" s="348">
        <v>8498893639</v>
      </c>
      <c r="J492" s="370" t="s">
        <v>446</v>
      </c>
    </row>
    <row r="493" spans="1:10">
      <c r="A493" s="347" t="s">
        <v>3586</v>
      </c>
      <c r="B493" s="348" t="s">
        <v>2518</v>
      </c>
      <c r="C493" s="348" t="s">
        <v>2524</v>
      </c>
      <c r="D493" s="348" t="s">
        <v>2514</v>
      </c>
      <c r="E493" s="348" t="s">
        <v>2515</v>
      </c>
      <c r="F493" s="355" t="s">
        <v>3587</v>
      </c>
      <c r="G493" s="348" t="s">
        <v>1394</v>
      </c>
      <c r="H493" s="348">
        <v>14091097</v>
      </c>
      <c r="I493" s="358">
        <v>7036934743</v>
      </c>
      <c r="J493" s="370" t="s">
        <v>446</v>
      </c>
    </row>
    <row r="494" spans="1:10">
      <c r="A494" s="347" t="s">
        <v>3588</v>
      </c>
      <c r="B494" s="348" t="s">
        <v>2518</v>
      </c>
      <c r="C494" s="348" t="s">
        <v>2529</v>
      </c>
      <c r="D494" s="348" t="s">
        <v>2514</v>
      </c>
      <c r="E494" s="348" t="s">
        <v>2515</v>
      </c>
      <c r="F494" s="352" t="s">
        <v>3589</v>
      </c>
      <c r="G494" s="348" t="s">
        <v>1394</v>
      </c>
      <c r="H494" s="348">
        <v>14091098</v>
      </c>
      <c r="I494" s="348">
        <v>9912896977</v>
      </c>
      <c r="J494" s="370" t="s">
        <v>446</v>
      </c>
    </row>
    <row r="495" spans="1:10">
      <c r="A495" s="347" t="s">
        <v>3590</v>
      </c>
      <c r="B495" s="348" t="s">
        <v>2512</v>
      </c>
      <c r="C495" s="348" t="s">
        <v>2529</v>
      </c>
      <c r="D495" s="348" t="s">
        <v>2584</v>
      </c>
      <c r="E495" s="348" t="s">
        <v>2515</v>
      </c>
      <c r="F495" s="352" t="s">
        <v>3591</v>
      </c>
      <c r="G495" s="348" t="s">
        <v>1394</v>
      </c>
      <c r="H495" s="348">
        <v>14091099</v>
      </c>
      <c r="I495" s="348">
        <v>9490384737</v>
      </c>
      <c r="J495" s="370" t="s">
        <v>446</v>
      </c>
    </row>
    <row r="496" spans="1:10">
      <c r="A496" s="347" t="s">
        <v>3592</v>
      </c>
      <c r="B496" s="348" t="s">
        <v>2518</v>
      </c>
      <c r="C496" s="348" t="s">
        <v>2524</v>
      </c>
      <c r="D496" s="348" t="s">
        <v>2514</v>
      </c>
      <c r="E496" s="348" t="s">
        <v>2515</v>
      </c>
      <c r="F496" s="348" t="s">
        <v>2736</v>
      </c>
      <c r="G496" s="348" t="s">
        <v>1394</v>
      </c>
      <c r="H496" s="348">
        <v>14091100</v>
      </c>
      <c r="I496" s="348">
        <v>9701683534</v>
      </c>
      <c r="J496" s="370" t="s">
        <v>446</v>
      </c>
    </row>
    <row r="497" spans="1:10">
      <c r="A497" s="347" t="s">
        <v>3593</v>
      </c>
      <c r="B497" s="348" t="s">
        <v>2512</v>
      </c>
      <c r="C497" s="348" t="s">
        <v>4</v>
      </c>
      <c r="D497" s="348" t="s">
        <v>2514</v>
      </c>
      <c r="E497" s="348" t="s">
        <v>2515</v>
      </c>
      <c r="F497" s="352" t="s">
        <v>3594</v>
      </c>
      <c r="G497" s="348" t="s">
        <v>1394</v>
      </c>
      <c r="H497" s="348">
        <v>13091002</v>
      </c>
      <c r="I497" s="348">
        <v>8328134411</v>
      </c>
      <c r="J497" s="370" t="s">
        <v>447</v>
      </c>
    </row>
    <row r="498" spans="1:10">
      <c r="A498" s="347" t="s">
        <v>3595</v>
      </c>
      <c r="B498" s="348" t="s">
        <v>2518</v>
      </c>
      <c r="C498" s="348" t="s">
        <v>2524</v>
      </c>
      <c r="D498" s="348" t="s">
        <v>2514</v>
      </c>
      <c r="E498" s="348" t="s">
        <v>2515</v>
      </c>
      <c r="F498" s="352" t="s">
        <v>3596</v>
      </c>
      <c r="G498" s="348" t="s">
        <v>1394</v>
      </c>
      <c r="H498" s="348">
        <v>13091016</v>
      </c>
      <c r="I498" s="348">
        <v>9160363719</v>
      </c>
      <c r="J498" s="370" t="s">
        <v>447</v>
      </c>
    </row>
    <row r="499" spans="1:10">
      <c r="A499" s="347" t="s">
        <v>3597</v>
      </c>
      <c r="B499" s="348" t="s">
        <v>2518</v>
      </c>
      <c r="C499" s="348" t="s">
        <v>2524</v>
      </c>
      <c r="D499" s="348" t="s">
        <v>2514</v>
      </c>
      <c r="E499" s="348" t="s">
        <v>2515</v>
      </c>
      <c r="F499" s="352" t="s">
        <v>3598</v>
      </c>
      <c r="G499" s="348" t="s">
        <v>1394</v>
      </c>
      <c r="H499" s="348">
        <v>13091019</v>
      </c>
      <c r="I499" s="348">
        <v>7702199143</v>
      </c>
      <c r="J499" s="370" t="s">
        <v>447</v>
      </c>
    </row>
    <row r="500" spans="1:10">
      <c r="A500" s="347" t="s">
        <v>3599</v>
      </c>
      <c r="B500" s="348" t="s">
        <v>2518</v>
      </c>
      <c r="C500" s="348" t="s">
        <v>2524</v>
      </c>
      <c r="D500" s="348" t="s">
        <v>2514</v>
      </c>
      <c r="E500" s="348" t="s">
        <v>2515</v>
      </c>
      <c r="F500" s="352" t="s">
        <v>3600</v>
      </c>
      <c r="G500" s="348" t="s">
        <v>1394</v>
      </c>
      <c r="H500" s="348">
        <v>13091024</v>
      </c>
      <c r="I500" s="348">
        <v>9160877768</v>
      </c>
      <c r="J500" s="370" t="s">
        <v>447</v>
      </c>
    </row>
    <row r="501" spans="1:10">
      <c r="A501" s="347" t="s">
        <v>3601</v>
      </c>
      <c r="B501" s="348" t="s">
        <v>2518</v>
      </c>
      <c r="C501" s="348" t="s">
        <v>2524</v>
      </c>
      <c r="D501" s="348" t="s">
        <v>2514</v>
      </c>
      <c r="E501" s="348" t="s">
        <v>2515</v>
      </c>
      <c r="F501" s="352" t="s">
        <v>3602</v>
      </c>
      <c r="G501" s="348" t="s">
        <v>1394</v>
      </c>
      <c r="H501" s="348">
        <v>13091042</v>
      </c>
      <c r="I501" s="348">
        <v>9441842852</v>
      </c>
      <c r="J501" s="370" t="s">
        <v>447</v>
      </c>
    </row>
    <row r="502" spans="1:10">
      <c r="A502" s="347" t="s">
        <v>3603</v>
      </c>
      <c r="B502" s="348" t="s">
        <v>2518</v>
      </c>
      <c r="C502" s="348" t="s">
        <v>2524</v>
      </c>
      <c r="D502" s="348" t="s">
        <v>2514</v>
      </c>
      <c r="E502" s="348" t="s">
        <v>2515</v>
      </c>
      <c r="F502" s="355" t="s">
        <v>3604</v>
      </c>
      <c r="G502" s="348" t="s">
        <v>1394</v>
      </c>
      <c r="H502" s="348">
        <v>13091043</v>
      </c>
      <c r="I502" s="348">
        <v>9985990473</v>
      </c>
      <c r="J502" s="370" t="s">
        <v>447</v>
      </c>
    </row>
    <row r="503" spans="1:10">
      <c r="A503" s="347" t="s">
        <v>3605</v>
      </c>
      <c r="B503" s="348" t="s">
        <v>2518</v>
      </c>
      <c r="C503" s="348" t="s">
        <v>2524</v>
      </c>
      <c r="D503" s="348" t="s">
        <v>2514</v>
      </c>
      <c r="E503" s="348" t="s">
        <v>2515</v>
      </c>
      <c r="F503" s="352" t="s">
        <v>3606</v>
      </c>
      <c r="G503" s="348" t="s">
        <v>1394</v>
      </c>
      <c r="H503" s="348">
        <v>13091054</v>
      </c>
      <c r="I503" s="348">
        <v>9100376373</v>
      </c>
      <c r="J503" s="370" t="s">
        <v>447</v>
      </c>
    </row>
    <row r="504" spans="1:10">
      <c r="A504" s="347" t="s">
        <v>3607</v>
      </c>
      <c r="B504" s="348" t="s">
        <v>2518</v>
      </c>
      <c r="C504" s="348" t="s">
        <v>2519</v>
      </c>
      <c r="D504" s="348" t="s">
        <v>2514</v>
      </c>
      <c r="E504" s="348" t="s">
        <v>2515</v>
      </c>
      <c r="F504" s="352" t="s">
        <v>3608</v>
      </c>
      <c r="G504" s="348" t="s">
        <v>1394</v>
      </c>
      <c r="H504" s="348">
        <v>13091055</v>
      </c>
      <c r="I504" s="348">
        <v>9948968999</v>
      </c>
      <c r="J504" s="370" t="s">
        <v>447</v>
      </c>
    </row>
    <row r="505" spans="1:10">
      <c r="A505" s="347" t="s">
        <v>3609</v>
      </c>
      <c r="B505" s="348" t="s">
        <v>2512</v>
      </c>
      <c r="C505" s="348" t="s">
        <v>2544</v>
      </c>
      <c r="D505" s="348" t="s">
        <v>2514</v>
      </c>
      <c r="E505" s="348" t="s">
        <v>2515</v>
      </c>
      <c r="F505" s="352" t="s">
        <v>3610</v>
      </c>
      <c r="G505" s="348" t="s">
        <v>1394</v>
      </c>
      <c r="H505" s="348">
        <v>13091061</v>
      </c>
      <c r="I505" s="348">
        <v>9652833651</v>
      </c>
      <c r="J505" s="370" t="s">
        <v>447</v>
      </c>
    </row>
    <row r="506" spans="1:10">
      <c r="A506" s="347" t="s">
        <v>3611</v>
      </c>
      <c r="B506" s="348" t="s">
        <v>2518</v>
      </c>
      <c r="C506" s="348" t="s">
        <v>2519</v>
      </c>
      <c r="D506" s="348" t="s">
        <v>2514</v>
      </c>
      <c r="E506" s="348" t="s">
        <v>2515</v>
      </c>
      <c r="F506" s="352" t="s">
        <v>3612</v>
      </c>
      <c r="G506" s="348" t="s">
        <v>1394</v>
      </c>
      <c r="H506" s="348">
        <v>13091068</v>
      </c>
      <c r="I506" s="348">
        <v>9494007323</v>
      </c>
      <c r="J506" s="370" t="s">
        <v>447</v>
      </c>
    </row>
    <row r="507" spans="1:10">
      <c r="A507" s="347" t="s">
        <v>3613</v>
      </c>
      <c r="B507" s="348" t="s">
        <v>2518</v>
      </c>
      <c r="C507" s="348" t="s">
        <v>2524</v>
      </c>
      <c r="D507" s="348" t="s">
        <v>2514</v>
      </c>
      <c r="E507" s="348" t="s">
        <v>2515</v>
      </c>
      <c r="F507" s="352" t="s">
        <v>3614</v>
      </c>
      <c r="G507" s="348" t="s">
        <v>1394</v>
      </c>
      <c r="H507" s="348">
        <v>13091070</v>
      </c>
      <c r="I507" s="348">
        <v>9573311711</v>
      </c>
      <c r="J507" s="370" t="s">
        <v>447</v>
      </c>
    </row>
    <row r="508" spans="1:10">
      <c r="A508" s="347" t="s">
        <v>3615</v>
      </c>
      <c r="B508" s="348" t="s">
        <v>2518</v>
      </c>
      <c r="C508" s="348" t="s">
        <v>4</v>
      </c>
      <c r="D508" s="348" t="s">
        <v>2514</v>
      </c>
      <c r="E508" s="348" t="s">
        <v>2515</v>
      </c>
      <c r="F508" s="352" t="s">
        <v>3616</v>
      </c>
      <c r="G508" s="348" t="s">
        <v>1394</v>
      </c>
      <c r="H508" s="348">
        <v>13091071</v>
      </c>
      <c r="I508" s="348">
        <v>7036222082</v>
      </c>
      <c r="J508" s="370" t="s">
        <v>447</v>
      </c>
    </row>
    <row r="509" spans="1:10">
      <c r="A509" s="347" t="s">
        <v>3617</v>
      </c>
      <c r="B509" s="348" t="s">
        <v>2518</v>
      </c>
      <c r="C509" s="348" t="s">
        <v>2524</v>
      </c>
      <c r="D509" s="348" t="s">
        <v>2514</v>
      </c>
      <c r="E509" s="348" t="s">
        <v>2515</v>
      </c>
      <c r="F509" s="352" t="s">
        <v>3618</v>
      </c>
      <c r="G509" s="348" t="s">
        <v>1394</v>
      </c>
      <c r="H509" s="348">
        <v>13091075</v>
      </c>
      <c r="I509" s="348">
        <v>9030602277</v>
      </c>
      <c r="J509" s="370" t="s">
        <v>447</v>
      </c>
    </row>
    <row r="510" spans="1:10">
      <c r="A510" s="347" t="s">
        <v>3619</v>
      </c>
      <c r="B510" s="348" t="s">
        <v>2518</v>
      </c>
      <c r="C510" s="348" t="s">
        <v>4</v>
      </c>
      <c r="D510" s="348" t="s">
        <v>2514</v>
      </c>
      <c r="E510" s="348" t="s">
        <v>2515</v>
      </c>
      <c r="F510" s="352" t="s">
        <v>3620</v>
      </c>
      <c r="G510" s="348" t="s">
        <v>1394</v>
      </c>
      <c r="H510" s="348">
        <v>13091081</v>
      </c>
      <c r="I510" s="348">
        <v>8555881489</v>
      </c>
      <c r="J510" s="370" t="s">
        <v>447</v>
      </c>
    </row>
    <row r="511" spans="1:10">
      <c r="A511" s="347" t="s">
        <v>3621</v>
      </c>
      <c r="B511" s="348" t="s">
        <v>2518</v>
      </c>
      <c r="C511" s="348" t="s">
        <v>2524</v>
      </c>
      <c r="D511" s="348" t="s">
        <v>2514</v>
      </c>
      <c r="E511" s="348" t="s">
        <v>2515</v>
      </c>
      <c r="F511" s="352" t="s">
        <v>3622</v>
      </c>
      <c r="G511" s="348" t="s">
        <v>1394</v>
      </c>
      <c r="H511" s="348">
        <v>13091082</v>
      </c>
      <c r="I511" s="348">
        <v>9493127956</v>
      </c>
      <c r="J511" s="370" t="s">
        <v>447</v>
      </c>
    </row>
    <row r="512" spans="1:10">
      <c r="A512" s="347" t="s">
        <v>3623</v>
      </c>
      <c r="B512" s="348" t="s">
        <v>2518</v>
      </c>
      <c r="C512" s="348" t="s">
        <v>5</v>
      </c>
      <c r="D512" s="348" t="s">
        <v>2514</v>
      </c>
      <c r="E512" s="348" t="s">
        <v>2515</v>
      </c>
      <c r="F512" s="352" t="s">
        <v>3624</v>
      </c>
      <c r="G512" s="348" t="s">
        <v>1394</v>
      </c>
      <c r="H512" s="348">
        <v>13091084</v>
      </c>
      <c r="I512" s="348">
        <v>9493693413</v>
      </c>
      <c r="J512" s="370" t="s">
        <v>447</v>
      </c>
    </row>
    <row r="513" spans="1:10">
      <c r="A513" s="347" t="s">
        <v>3625</v>
      </c>
      <c r="B513" s="348" t="s">
        <v>2518</v>
      </c>
      <c r="C513" s="348" t="s">
        <v>4</v>
      </c>
      <c r="D513" s="348" t="s">
        <v>2514</v>
      </c>
      <c r="E513" s="348" t="s">
        <v>2515</v>
      </c>
      <c r="F513" s="352" t="s">
        <v>3626</v>
      </c>
      <c r="G513" s="348" t="s">
        <v>1394</v>
      </c>
      <c r="H513" s="348">
        <v>13091085</v>
      </c>
      <c r="I513" s="348">
        <v>9492041669</v>
      </c>
      <c r="J513" s="370" t="s">
        <v>447</v>
      </c>
    </row>
    <row r="514" spans="1:10">
      <c r="A514" s="347" t="s">
        <v>3627</v>
      </c>
      <c r="B514" s="348" t="s">
        <v>2518</v>
      </c>
      <c r="C514" s="348" t="s">
        <v>2524</v>
      </c>
      <c r="D514" s="348" t="s">
        <v>2514</v>
      </c>
      <c r="E514" s="348" t="s">
        <v>2515</v>
      </c>
      <c r="F514" s="352" t="s">
        <v>3628</v>
      </c>
      <c r="G514" s="348" t="s">
        <v>1394</v>
      </c>
      <c r="H514" s="348">
        <v>13091087</v>
      </c>
      <c r="I514" s="348">
        <v>8166677229</v>
      </c>
      <c r="J514" s="370" t="s">
        <v>447</v>
      </c>
    </row>
    <row r="515" spans="1:10">
      <c r="A515" s="347" t="s">
        <v>3629</v>
      </c>
      <c r="B515" s="348" t="s">
        <v>2518</v>
      </c>
      <c r="C515" s="348" t="s">
        <v>2524</v>
      </c>
      <c r="D515" s="348" t="s">
        <v>2514</v>
      </c>
      <c r="E515" s="348" t="s">
        <v>2515</v>
      </c>
      <c r="F515" s="352" t="s">
        <v>3630</v>
      </c>
      <c r="G515" s="348" t="s">
        <v>1394</v>
      </c>
      <c r="H515" s="348">
        <v>13091097</v>
      </c>
      <c r="I515" s="348">
        <v>8008526557</v>
      </c>
      <c r="J515" s="370" t="s">
        <v>447</v>
      </c>
    </row>
    <row r="516" spans="1:10">
      <c r="A516" s="347" t="s">
        <v>3631</v>
      </c>
      <c r="B516" s="348" t="s">
        <v>2512</v>
      </c>
      <c r="C516" s="348" t="s">
        <v>2583</v>
      </c>
      <c r="D516" s="348" t="s">
        <v>2514</v>
      </c>
      <c r="E516" s="348" t="s">
        <v>2515</v>
      </c>
      <c r="F516" s="352" t="s">
        <v>3632</v>
      </c>
      <c r="G516" s="348" t="s">
        <v>1394</v>
      </c>
      <c r="H516" s="348">
        <v>13091098</v>
      </c>
      <c r="I516" s="348">
        <v>7702245456</v>
      </c>
      <c r="J516" s="370" t="s">
        <v>447</v>
      </c>
    </row>
    <row r="517" spans="1:10">
      <c r="A517" s="347" t="s">
        <v>3633</v>
      </c>
      <c r="B517" s="348" t="s">
        <v>2512</v>
      </c>
      <c r="C517" s="348" t="s">
        <v>2524</v>
      </c>
      <c r="D517" s="348" t="s">
        <v>2584</v>
      </c>
      <c r="E517" s="348" t="s">
        <v>2515</v>
      </c>
      <c r="F517" s="352" t="s">
        <v>3634</v>
      </c>
      <c r="G517" s="348" t="s">
        <v>1394</v>
      </c>
      <c r="H517" s="348">
        <v>13091099</v>
      </c>
      <c r="I517" s="348">
        <v>9959222511</v>
      </c>
      <c r="J517" s="370" t="s">
        <v>447</v>
      </c>
    </row>
    <row r="518" spans="1:10">
      <c r="A518" s="347" t="s">
        <v>3635</v>
      </c>
      <c r="B518" s="348" t="s">
        <v>2518</v>
      </c>
      <c r="C518" s="348" t="s">
        <v>2524</v>
      </c>
      <c r="D518" s="348" t="s">
        <v>2514</v>
      </c>
      <c r="E518" s="348" t="s">
        <v>2515</v>
      </c>
      <c r="F518" s="348" t="s">
        <v>2736</v>
      </c>
      <c r="G518" s="348" t="s">
        <v>1394</v>
      </c>
      <c r="H518" s="348">
        <v>1291010</v>
      </c>
      <c r="I518" s="348" t="s">
        <v>3636</v>
      </c>
      <c r="J518" s="370" t="s">
        <v>2389</v>
      </c>
    </row>
    <row r="519" spans="1:10">
      <c r="A519" s="347" t="s">
        <v>3637</v>
      </c>
      <c r="B519" s="348" t="s">
        <v>2518</v>
      </c>
      <c r="C519" s="348" t="s">
        <v>5</v>
      </c>
      <c r="D519" s="348" t="s">
        <v>2514</v>
      </c>
      <c r="E519" s="348" t="s">
        <v>2515</v>
      </c>
      <c r="F519" s="348" t="s">
        <v>2736</v>
      </c>
      <c r="G519" s="348" t="s">
        <v>1394</v>
      </c>
      <c r="H519" s="348">
        <v>1291015</v>
      </c>
      <c r="I519" s="348">
        <v>7659067940</v>
      </c>
      <c r="J519" s="370" t="s">
        <v>2389</v>
      </c>
    </row>
    <row r="520" spans="1:10">
      <c r="A520" s="347" t="s">
        <v>3638</v>
      </c>
      <c r="B520" s="348" t="s">
        <v>2512</v>
      </c>
      <c r="C520" s="348" t="s">
        <v>4</v>
      </c>
      <c r="D520" s="348" t="s">
        <v>2514</v>
      </c>
      <c r="E520" s="348" t="s">
        <v>2515</v>
      </c>
      <c r="F520" s="348" t="s">
        <v>2736</v>
      </c>
      <c r="G520" s="348" t="s">
        <v>1394</v>
      </c>
      <c r="H520" s="348">
        <v>1291048</v>
      </c>
      <c r="I520" s="348" t="s">
        <v>3639</v>
      </c>
      <c r="J520" s="370" t="s">
        <v>2389</v>
      </c>
    </row>
    <row r="521" spans="1:10">
      <c r="A521" s="347" t="s">
        <v>3640</v>
      </c>
      <c r="B521" s="348" t="s">
        <v>2518</v>
      </c>
      <c r="C521" s="348" t="s">
        <v>2524</v>
      </c>
      <c r="D521" s="348" t="s">
        <v>2514</v>
      </c>
      <c r="E521" s="348" t="s">
        <v>2515</v>
      </c>
      <c r="F521" s="352" t="s">
        <v>3641</v>
      </c>
      <c r="G521" s="348" t="s">
        <v>1394</v>
      </c>
      <c r="H521" s="348">
        <v>1291061</v>
      </c>
      <c r="I521" s="348">
        <v>9494006644</v>
      </c>
      <c r="J521" s="370" t="s">
        <v>2389</v>
      </c>
    </row>
    <row r="522" spans="1:10">
      <c r="A522" s="347" t="s">
        <v>3642</v>
      </c>
      <c r="B522" s="348" t="s">
        <v>2518</v>
      </c>
      <c r="C522" s="348" t="s">
        <v>2524</v>
      </c>
      <c r="D522" s="348" t="s">
        <v>2514</v>
      </c>
      <c r="E522" s="348" t="s">
        <v>2515</v>
      </c>
      <c r="F522" s="352" t="s">
        <v>3643</v>
      </c>
      <c r="G522" s="348" t="s">
        <v>1394</v>
      </c>
      <c r="H522" s="348">
        <v>1291098</v>
      </c>
      <c r="I522" s="348">
        <v>7893816004</v>
      </c>
      <c r="J522" s="370" t="s">
        <v>2389</v>
      </c>
    </row>
    <row r="523" spans="1:10">
      <c r="A523" s="347" t="s">
        <v>3644</v>
      </c>
      <c r="B523" s="348" t="s">
        <v>2518</v>
      </c>
      <c r="C523" s="348" t="s">
        <v>2524</v>
      </c>
      <c r="D523" s="348" t="s">
        <v>2514</v>
      </c>
      <c r="E523" s="348" t="s">
        <v>2515</v>
      </c>
      <c r="F523" s="348" t="s">
        <v>2736</v>
      </c>
      <c r="G523" s="348" t="s">
        <v>1394</v>
      </c>
      <c r="H523" s="348">
        <v>1291099</v>
      </c>
      <c r="I523" s="348">
        <v>9966610755</v>
      </c>
      <c r="J523" s="370" t="s">
        <v>2389</v>
      </c>
    </row>
    <row r="524" spans="1:10">
      <c r="A524" s="347" t="s">
        <v>3645</v>
      </c>
      <c r="B524" s="348" t="s">
        <v>2512</v>
      </c>
      <c r="C524" s="348" t="s">
        <v>2524</v>
      </c>
      <c r="D524" s="348" t="s">
        <v>2514</v>
      </c>
      <c r="E524" s="348" t="s">
        <v>2515</v>
      </c>
      <c r="F524" s="348" t="s">
        <v>2736</v>
      </c>
      <c r="G524" s="348" t="s">
        <v>1394</v>
      </c>
      <c r="H524" s="348">
        <v>991095</v>
      </c>
      <c r="I524" s="348">
        <v>9642515120</v>
      </c>
      <c r="J524" s="370" t="s">
        <v>3646</v>
      </c>
    </row>
    <row r="525" spans="1:10">
      <c r="A525" s="347" t="s">
        <v>3647</v>
      </c>
      <c r="B525" s="348" t="s">
        <v>2518</v>
      </c>
      <c r="C525" s="348" t="s">
        <v>4</v>
      </c>
      <c r="D525" s="348" t="s">
        <v>2514</v>
      </c>
      <c r="E525" s="348" t="s">
        <v>2515</v>
      </c>
      <c r="F525" s="348" t="s">
        <v>2736</v>
      </c>
      <c r="G525" s="348" t="s">
        <v>1394</v>
      </c>
      <c r="H525" s="348">
        <v>1091096</v>
      </c>
      <c r="I525" s="348">
        <v>9676502555</v>
      </c>
      <c r="J525" s="370" t="s">
        <v>3648</v>
      </c>
    </row>
    <row r="526" spans="1:10">
      <c r="A526" s="347" t="s">
        <v>3649</v>
      </c>
      <c r="B526" s="348" t="s">
        <v>2518</v>
      </c>
      <c r="C526" s="348" t="s">
        <v>2524</v>
      </c>
      <c r="D526" s="348" t="s">
        <v>2514</v>
      </c>
      <c r="E526" s="348" t="s">
        <v>2515</v>
      </c>
      <c r="F526" s="348" t="s">
        <v>2736</v>
      </c>
      <c r="G526" s="348" t="s">
        <v>1394</v>
      </c>
      <c r="H526" s="348">
        <v>1091043</v>
      </c>
      <c r="I526" s="348">
        <v>8142558739</v>
      </c>
      <c r="J526" s="370" t="s">
        <v>3648</v>
      </c>
    </row>
    <row r="527" spans="1:10">
      <c r="A527" s="347" t="s">
        <v>3650</v>
      </c>
      <c r="B527" s="348" t="s">
        <v>2518</v>
      </c>
      <c r="C527" s="348" t="s">
        <v>2524</v>
      </c>
      <c r="D527" s="348" t="s">
        <v>2514</v>
      </c>
      <c r="E527" s="348" t="s">
        <v>2515</v>
      </c>
      <c r="F527" s="348" t="s">
        <v>2736</v>
      </c>
      <c r="G527" s="348" t="s">
        <v>1394</v>
      </c>
      <c r="H527" s="348">
        <v>1191048</v>
      </c>
      <c r="I527" s="348">
        <v>9440016404</v>
      </c>
      <c r="J527" s="370" t="s">
        <v>2461</v>
      </c>
    </row>
    <row r="528" spans="1:10">
      <c r="A528" s="347" t="s">
        <v>3651</v>
      </c>
      <c r="B528" s="348" t="s">
        <v>2512</v>
      </c>
      <c r="C528" s="348" t="s">
        <v>2524</v>
      </c>
      <c r="D528" s="348" t="s">
        <v>2514</v>
      </c>
      <c r="E528" s="348" t="s">
        <v>2515</v>
      </c>
      <c r="F528" s="348" t="s">
        <v>2736</v>
      </c>
      <c r="G528" s="348" t="s">
        <v>1394</v>
      </c>
      <c r="H528" s="348">
        <v>1191066</v>
      </c>
      <c r="I528" s="348" t="s">
        <v>3652</v>
      </c>
      <c r="J528" s="370" t="s">
        <v>2461</v>
      </c>
    </row>
    <row r="529" spans="1:10">
      <c r="A529" s="347" t="s">
        <v>3653</v>
      </c>
      <c r="B529" s="348" t="s">
        <v>2518</v>
      </c>
      <c r="C529" s="348" t="s">
        <v>2524</v>
      </c>
      <c r="D529" s="348" t="s">
        <v>2514</v>
      </c>
      <c r="E529" s="348" t="s">
        <v>2515</v>
      </c>
      <c r="F529" s="348" t="s">
        <v>2736</v>
      </c>
      <c r="G529" s="348" t="s">
        <v>1394</v>
      </c>
      <c r="H529" s="348">
        <v>1191074</v>
      </c>
      <c r="I529" s="348">
        <v>9912355599</v>
      </c>
      <c r="J529" s="370" t="s">
        <v>2461</v>
      </c>
    </row>
    <row r="530" spans="1:10">
      <c r="A530" s="363" t="s">
        <v>3654</v>
      </c>
      <c r="B530" s="359" t="s">
        <v>2518</v>
      </c>
      <c r="C530" s="359" t="s">
        <v>2524</v>
      </c>
      <c r="D530" s="360" t="s">
        <v>2514</v>
      </c>
      <c r="E530" s="359" t="s">
        <v>2515</v>
      </c>
      <c r="F530" s="364" t="s">
        <v>3655</v>
      </c>
      <c r="G530" s="362" t="s">
        <v>3885</v>
      </c>
      <c r="H530" s="362" t="s">
        <v>2736</v>
      </c>
      <c r="I530" s="362">
        <v>9908845177</v>
      </c>
      <c r="J530" s="362" t="s">
        <v>2081</v>
      </c>
    </row>
    <row r="531" spans="1:10">
      <c r="A531" s="363" t="s">
        <v>3656</v>
      </c>
      <c r="B531" s="359" t="s">
        <v>2518</v>
      </c>
      <c r="C531" s="359" t="s">
        <v>2524</v>
      </c>
      <c r="D531" s="360" t="s">
        <v>2514</v>
      </c>
      <c r="E531" s="359" t="s">
        <v>2515</v>
      </c>
      <c r="F531" s="364" t="s">
        <v>3657</v>
      </c>
      <c r="G531" s="362" t="s">
        <v>3885</v>
      </c>
      <c r="H531" s="362" t="s">
        <v>2736</v>
      </c>
      <c r="I531" s="362">
        <v>8465071388</v>
      </c>
      <c r="J531" s="362" t="s">
        <v>2081</v>
      </c>
    </row>
    <row r="532" spans="1:10">
      <c r="A532" s="363" t="s">
        <v>3658</v>
      </c>
      <c r="B532" s="359" t="s">
        <v>2512</v>
      </c>
      <c r="C532" s="359" t="s">
        <v>2583</v>
      </c>
      <c r="D532" s="360" t="s">
        <v>2514</v>
      </c>
      <c r="E532" s="359" t="s">
        <v>2515</v>
      </c>
      <c r="F532" s="364" t="s">
        <v>3659</v>
      </c>
      <c r="G532" s="362" t="s">
        <v>3885</v>
      </c>
      <c r="H532" s="362" t="s">
        <v>2736</v>
      </c>
      <c r="I532" s="362">
        <v>9705793642</v>
      </c>
      <c r="J532" s="362" t="s">
        <v>2081</v>
      </c>
    </row>
    <row r="533" spans="1:10">
      <c r="A533" s="363" t="s">
        <v>3660</v>
      </c>
      <c r="B533" s="359" t="s">
        <v>2512</v>
      </c>
      <c r="C533" s="359" t="s">
        <v>2524</v>
      </c>
      <c r="D533" s="360" t="s">
        <v>2514</v>
      </c>
      <c r="E533" s="359" t="s">
        <v>2515</v>
      </c>
      <c r="F533" s="364" t="s">
        <v>3661</v>
      </c>
      <c r="G533" s="362" t="s">
        <v>3885</v>
      </c>
      <c r="H533" s="362" t="s">
        <v>2736</v>
      </c>
      <c r="I533" s="362">
        <v>8121203154</v>
      </c>
      <c r="J533" s="362" t="s">
        <v>2081</v>
      </c>
    </row>
    <row r="534" spans="1:10">
      <c r="A534" s="363" t="s">
        <v>3662</v>
      </c>
      <c r="B534" s="359" t="s">
        <v>2512</v>
      </c>
      <c r="C534" s="359" t="s">
        <v>2524</v>
      </c>
      <c r="D534" s="360" t="s">
        <v>2584</v>
      </c>
      <c r="E534" s="359" t="s">
        <v>2515</v>
      </c>
      <c r="F534" s="364" t="s">
        <v>3663</v>
      </c>
      <c r="G534" s="362" t="s">
        <v>3885</v>
      </c>
      <c r="H534" s="362" t="s">
        <v>2736</v>
      </c>
      <c r="I534" s="362">
        <v>8885858643</v>
      </c>
      <c r="J534" s="362" t="s">
        <v>2081</v>
      </c>
    </row>
    <row r="535" spans="1:10">
      <c r="A535" s="363" t="s">
        <v>3664</v>
      </c>
      <c r="B535" s="359" t="s">
        <v>2512</v>
      </c>
      <c r="C535" s="359" t="s">
        <v>2524</v>
      </c>
      <c r="D535" s="360" t="s">
        <v>2514</v>
      </c>
      <c r="E535" s="359" t="s">
        <v>2515</v>
      </c>
      <c r="F535" s="364" t="s">
        <v>3665</v>
      </c>
      <c r="G535" s="362" t="s">
        <v>3885</v>
      </c>
      <c r="H535" s="362" t="s">
        <v>2736</v>
      </c>
      <c r="I535" s="362">
        <v>9397122223</v>
      </c>
      <c r="J535" s="362" t="s">
        <v>2081</v>
      </c>
    </row>
    <row r="536" spans="1:10">
      <c r="A536" s="363" t="s">
        <v>3666</v>
      </c>
      <c r="B536" s="359" t="s">
        <v>2518</v>
      </c>
      <c r="C536" s="359" t="s">
        <v>2513</v>
      </c>
      <c r="D536" s="360" t="s">
        <v>2514</v>
      </c>
      <c r="E536" s="359" t="s">
        <v>2515</v>
      </c>
      <c r="F536" s="365" t="s">
        <v>3667</v>
      </c>
      <c r="G536" s="362" t="s">
        <v>3886</v>
      </c>
      <c r="H536" s="362" t="s">
        <v>2736</v>
      </c>
      <c r="I536" s="362">
        <v>9642435262</v>
      </c>
      <c r="J536" s="362" t="s">
        <v>2081</v>
      </c>
    </row>
    <row r="537" spans="1:10">
      <c r="A537" s="363" t="s">
        <v>3668</v>
      </c>
      <c r="B537" s="359" t="s">
        <v>2518</v>
      </c>
      <c r="C537" s="359" t="s">
        <v>2524</v>
      </c>
      <c r="D537" s="360"/>
      <c r="E537" s="359" t="s">
        <v>2515</v>
      </c>
      <c r="F537" s="365" t="s">
        <v>3669</v>
      </c>
      <c r="G537" s="362" t="s">
        <v>3886</v>
      </c>
      <c r="H537" s="362" t="s">
        <v>2736</v>
      </c>
      <c r="I537" s="366">
        <v>9014570589</v>
      </c>
      <c r="J537" s="362" t="s">
        <v>2081</v>
      </c>
    </row>
    <row r="538" spans="1:10">
      <c r="A538" s="363" t="s">
        <v>3670</v>
      </c>
      <c r="B538" s="359" t="s">
        <v>2518</v>
      </c>
      <c r="C538" s="359" t="s">
        <v>2513</v>
      </c>
      <c r="D538" s="360" t="s">
        <v>2514</v>
      </c>
      <c r="E538" s="359" t="s">
        <v>2515</v>
      </c>
      <c r="F538" s="364" t="s">
        <v>3671</v>
      </c>
      <c r="G538" s="362" t="s">
        <v>3887</v>
      </c>
      <c r="H538" s="362" t="s">
        <v>2736</v>
      </c>
      <c r="I538" s="362">
        <v>7702987931</v>
      </c>
      <c r="J538" s="362" t="s">
        <v>2081</v>
      </c>
    </row>
    <row r="539" spans="1:10">
      <c r="A539" s="363" t="s">
        <v>3672</v>
      </c>
      <c r="B539" s="359" t="s">
        <v>2518</v>
      </c>
      <c r="C539" s="359" t="s">
        <v>2544</v>
      </c>
      <c r="D539" s="360" t="s">
        <v>2514</v>
      </c>
      <c r="E539" s="359" t="s">
        <v>2515</v>
      </c>
      <c r="F539" s="364" t="s">
        <v>3673</v>
      </c>
      <c r="G539" s="362" t="s">
        <v>3887</v>
      </c>
      <c r="H539" s="362" t="s">
        <v>2736</v>
      </c>
      <c r="I539" s="362">
        <v>7780195876</v>
      </c>
      <c r="J539" s="362" t="s">
        <v>2081</v>
      </c>
    </row>
    <row r="540" spans="1:10">
      <c r="A540" s="363" t="s">
        <v>3674</v>
      </c>
      <c r="B540" s="359" t="s">
        <v>2518</v>
      </c>
      <c r="C540" s="359" t="s">
        <v>2524</v>
      </c>
      <c r="D540" s="360"/>
      <c r="E540" s="359" t="s">
        <v>2515</v>
      </c>
      <c r="F540" s="364" t="s">
        <v>3675</v>
      </c>
      <c r="G540" s="362" t="s">
        <v>3887</v>
      </c>
      <c r="H540" s="362" t="s">
        <v>2736</v>
      </c>
      <c r="I540" s="362">
        <v>8985893879</v>
      </c>
      <c r="J540" s="362" t="s">
        <v>2081</v>
      </c>
    </row>
    <row r="541" spans="1:10">
      <c r="A541" s="363" t="s">
        <v>3676</v>
      </c>
      <c r="B541" s="359" t="s">
        <v>2518</v>
      </c>
      <c r="C541" s="359" t="s">
        <v>2524</v>
      </c>
      <c r="D541" s="360" t="s">
        <v>2514</v>
      </c>
      <c r="E541" s="359" t="s">
        <v>2515</v>
      </c>
      <c r="F541" s="364" t="s">
        <v>3677</v>
      </c>
      <c r="G541" s="362" t="s">
        <v>3887</v>
      </c>
      <c r="H541" s="362" t="s">
        <v>2736</v>
      </c>
      <c r="I541" s="362">
        <v>9989344094</v>
      </c>
      <c r="J541" s="362" t="s">
        <v>2081</v>
      </c>
    </row>
    <row r="542" spans="1:10">
      <c r="A542" s="363" t="s">
        <v>3678</v>
      </c>
      <c r="B542" s="359" t="s">
        <v>2512</v>
      </c>
      <c r="C542" s="359" t="s">
        <v>2524</v>
      </c>
      <c r="D542" s="360"/>
      <c r="E542" s="359" t="s">
        <v>2515</v>
      </c>
      <c r="F542" s="364" t="s">
        <v>3679</v>
      </c>
      <c r="G542" s="362" t="s">
        <v>3887</v>
      </c>
      <c r="H542" s="362" t="s">
        <v>2736</v>
      </c>
      <c r="I542" s="362">
        <v>8985041679</v>
      </c>
      <c r="J542" s="362" t="s">
        <v>2081</v>
      </c>
    </row>
    <row r="543" spans="1:10">
      <c r="A543" s="363" t="s">
        <v>3680</v>
      </c>
      <c r="B543" s="359" t="s">
        <v>2518</v>
      </c>
      <c r="C543" s="359" t="s">
        <v>2513</v>
      </c>
      <c r="D543" s="360" t="s">
        <v>2584</v>
      </c>
      <c r="E543" s="359" t="s">
        <v>2515</v>
      </c>
      <c r="F543" s="364" t="s">
        <v>3681</v>
      </c>
      <c r="G543" s="362" t="s">
        <v>3888</v>
      </c>
      <c r="H543" s="362" t="s">
        <v>2736</v>
      </c>
      <c r="I543" s="362">
        <v>988502615</v>
      </c>
      <c r="J543" s="362" t="s">
        <v>2081</v>
      </c>
    </row>
    <row r="544" spans="1:10">
      <c r="A544" s="363" t="s">
        <v>3682</v>
      </c>
      <c r="B544" s="359" t="s">
        <v>2512</v>
      </c>
      <c r="C544" s="359" t="s">
        <v>2544</v>
      </c>
      <c r="D544" s="360"/>
      <c r="E544" s="359" t="s">
        <v>2515</v>
      </c>
      <c r="F544" s="364" t="s">
        <v>3683</v>
      </c>
      <c r="G544" s="362" t="s">
        <v>3888</v>
      </c>
      <c r="H544" s="362" t="s">
        <v>2736</v>
      </c>
      <c r="I544" s="362">
        <v>9000569478</v>
      </c>
      <c r="J544" s="362" t="s">
        <v>2081</v>
      </c>
    </row>
    <row r="545" spans="1:10">
      <c r="A545" s="363" t="s">
        <v>3684</v>
      </c>
      <c r="B545" s="359" t="s">
        <v>2518</v>
      </c>
      <c r="C545" s="359" t="s">
        <v>2524</v>
      </c>
      <c r="D545" s="360" t="s">
        <v>2514</v>
      </c>
      <c r="E545" s="359" t="s">
        <v>2515</v>
      </c>
      <c r="F545" s="364" t="s">
        <v>3685</v>
      </c>
      <c r="G545" s="362" t="s">
        <v>3888</v>
      </c>
      <c r="H545" s="362" t="s">
        <v>2736</v>
      </c>
      <c r="I545" s="362">
        <v>8309068298</v>
      </c>
      <c r="J545" s="362" t="s">
        <v>2081</v>
      </c>
    </row>
    <row r="546" spans="1:10">
      <c r="A546" s="363" t="s">
        <v>3686</v>
      </c>
      <c r="B546" s="359" t="s">
        <v>2518</v>
      </c>
      <c r="C546" s="359" t="s">
        <v>2524</v>
      </c>
      <c r="D546" s="360" t="s">
        <v>2514</v>
      </c>
      <c r="E546" s="359" t="s">
        <v>2515</v>
      </c>
      <c r="F546" s="364" t="s">
        <v>3687</v>
      </c>
      <c r="G546" s="362" t="s">
        <v>3889</v>
      </c>
      <c r="H546" s="362" t="s">
        <v>2736</v>
      </c>
      <c r="I546" s="362">
        <v>9441194095</v>
      </c>
      <c r="J546" s="362" t="s">
        <v>2081</v>
      </c>
    </row>
    <row r="547" spans="1:10">
      <c r="A547" s="363" t="s">
        <v>3688</v>
      </c>
      <c r="B547" s="359" t="s">
        <v>2518</v>
      </c>
      <c r="C547" s="359" t="s">
        <v>2529</v>
      </c>
      <c r="D547" s="360" t="s">
        <v>2514</v>
      </c>
      <c r="E547" s="359" t="s">
        <v>2515</v>
      </c>
      <c r="F547" s="364" t="s">
        <v>3689</v>
      </c>
      <c r="G547" s="362" t="s">
        <v>3889</v>
      </c>
      <c r="H547" s="362" t="s">
        <v>2736</v>
      </c>
      <c r="I547" s="362">
        <v>6301220033</v>
      </c>
      <c r="J547" s="362" t="s">
        <v>2081</v>
      </c>
    </row>
    <row r="548" spans="1:10">
      <c r="A548" s="363" t="s">
        <v>3690</v>
      </c>
      <c r="B548" s="359" t="s">
        <v>2518</v>
      </c>
      <c r="C548" s="359" t="s">
        <v>4</v>
      </c>
      <c r="D548" s="360" t="s">
        <v>2514</v>
      </c>
      <c r="E548" s="359" t="s">
        <v>2515</v>
      </c>
      <c r="F548" s="365" t="s">
        <v>3691</v>
      </c>
      <c r="G548" s="362" t="s">
        <v>3889</v>
      </c>
      <c r="H548" s="362" t="s">
        <v>2736</v>
      </c>
      <c r="I548" s="362">
        <v>9666325656</v>
      </c>
      <c r="J548" s="362" t="s">
        <v>2081</v>
      </c>
    </row>
    <row r="549" spans="1:10">
      <c r="A549" s="363" t="s">
        <v>3692</v>
      </c>
      <c r="B549" s="359" t="s">
        <v>2518</v>
      </c>
      <c r="C549" s="359" t="s">
        <v>2524</v>
      </c>
      <c r="D549" s="360"/>
      <c r="E549" s="359" t="s">
        <v>2515</v>
      </c>
      <c r="F549" s="364" t="s">
        <v>3693</v>
      </c>
      <c r="G549" s="362" t="s">
        <v>3889</v>
      </c>
      <c r="H549" s="362" t="s">
        <v>2736</v>
      </c>
      <c r="I549" s="362">
        <v>9705296467</v>
      </c>
      <c r="J549" s="362" t="s">
        <v>2081</v>
      </c>
    </row>
    <row r="550" spans="1:10">
      <c r="A550" s="363" t="s">
        <v>3694</v>
      </c>
      <c r="B550" s="359" t="s">
        <v>2512</v>
      </c>
      <c r="C550" s="359" t="s">
        <v>2524</v>
      </c>
      <c r="D550" s="360"/>
      <c r="E550" s="359" t="s">
        <v>2515</v>
      </c>
      <c r="F550" s="365" t="s">
        <v>3695</v>
      </c>
      <c r="G550" s="362" t="s">
        <v>3889</v>
      </c>
      <c r="H550" s="362" t="s">
        <v>2736</v>
      </c>
      <c r="I550" s="362">
        <v>9440907011</v>
      </c>
      <c r="J550" s="362" t="s">
        <v>2081</v>
      </c>
    </row>
    <row r="551" spans="1:10">
      <c r="A551" s="363" t="s">
        <v>3696</v>
      </c>
      <c r="B551" s="359" t="s">
        <v>2518</v>
      </c>
      <c r="C551" s="359" t="s">
        <v>4</v>
      </c>
      <c r="D551" s="360"/>
      <c r="E551" s="359" t="s">
        <v>2515</v>
      </c>
      <c r="F551" s="364" t="s">
        <v>3697</v>
      </c>
      <c r="G551" s="362" t="s">
        <v>3889</v>
      </c>
      <c r="H551" s="362" t="s">
        <v>2736</v>
      </c>
      <c r="I551" s="362">
        <v>9951678587</v>
      </c>
      <c r="J551" s="362" t="s">
        <v>2081</v>
      </c>
    </row>
    <row r="552" spans="1:10">
      <c r="A552" s="363" t="s">
        <v>3698</v>
      </c>
      <c r="B552" s="359" t="s">
        <v>2518</v>
      </c>
      <c r="C552" s="359" t="s">
        <v>2524</v>
      </c>
      <c r="D552" s="360" t="s">
        <v>2514</v>
      </c>
      <c r="E552" s="359" t="s">
        <v>2515</v>
      </c>
      <c r="F552" s="364" t="s">
        <v>3699</v>
      </c>
      <c r="G552" s="362" t="s">
        <v>3890</v>
      </c>
      <c r="H552" s="362" t="s">
        <v>2736</v>
      </c>
      <c r="I552" s="362">
        <v>8500537993</v>
      </c>
      <c r="J552" s="362" t="s">
        <v>2081</v>
      </c>
    </row>
    <row r="553" spans="1:10">
      <c r="A553" s="363" t="s">
        <v>3700</v>
      </c>
      <c r="B553" s="359" t="s">
        <v>2518</v>
      </c>
      <c r="C553" s="359" t="s">
        <v>2544</v>
      </c>
      <c r="D553" s="360" t="s">
        <v>2584</v>
      </c>
      <c r="E553" s="359" t="s">
        <v>2515</v>
      </c>
      <c r="F553" s="364" t="s">
        <v>3701</v>
      </c>
      <c r="G553" s="362" t="s">
        <v>3890</v>
      </c>
      <c r="H553" s="362" t="s">
        <v>2736</v>
      </c>
      <c r="I553" s="362">
        <v>8500285149</v>
      </c>
      <c r="J553" s="362" t="s">
        <v>2081</v>
      </c>
    </row>
    <row r="554" spans="1:10">
      <c r="A554" s="363" t="s">
        <v>3702</v>
      </c>
      <c r="B554" s="359" t="s">
        <v>2518</v>
      </c>
      <c r="C554" s="359" t="s">
        <v>2524</v>
      </c>
      <c r="D554" s="360" t="s">
        <v>2514</v>
      </c>
      <c r="E554" s="359" t="s">
        <v>2515</v>
      </c>
      <c r="F554" s="364" t="s">
        <v>3703</v>
      </c>
      <c r="G554" s="362" t="s">
        <v>3890</v>
      </c>
      <c r="H554" s="362" t="s">
        <v>2736</v>
      </c>
      <c r="I554" s="362">
        <v>8985577209</v>
      </c>
      <c r="J554" s="362" t="s">
        <v>2081</v>
      </c>
    </row>
    <row r="555" spans="1:10">
      <c r="A555" s="363" t="s">
        <v>3704</v>
      </c>
      <c r="B555" s="359" t="s">
        <v>2518</v>
      </c>
      <c r="C555" s="359" t="s">
        <v>2524</v>
      </c>
      <c r="D555" s="360"/>
      <c r="E555" s="359" t="s">
        <v>2515</v>
      </c>
      <c r="F555" s="365" t="s">
        <v>3705</v>
      </c>
      <c r="G555" s="362" t="s">
        <v>3890</v>
      </c>
      <c r="H555" s="362" t="s">
        <v>2736</v>
      </c>
      <c r="I555" s="362">
        <v>9700266412</v>
      </c>
      <c r="J555" s="362" t="s">
        <v>2081</v>
      </c>
    </row>
    <row r="556" spans="1:10">
      <c r="A556" s="363" t="s">
        <v>3706</v>
      </c>
      <c r="B556" s="359" t="s">
        <v>2518</v>
      </c>
      <c r="C556" s="359" t="s">
        <v>2524</v>
      </c>
      <c r="D556" s="360"/>
      <c r="E556" s="359" t="s">
        <v>2515</v>
      </c>
      <c r="F556" s="365" t="s">
        <v>3707</v>
      </c>
      <c r="G556" s="362" t="s">
        <v>3890</v>
      </c>
      <c r="H556" s="362" t="s">
        <v>2736</v>
      </c>
      <c r="I556" s="362">
        <v>9550210520</v>
      </c>
      <c r="J556" s="362" t="s">
        <v>2081</v>
      </c>
    </row>
    <row r="557" spans="1:10">
      <c r="A557" s="363" t="s">
        <v>3708</v>
      </c>
      <c r="B557" s="359" t="s">
        <v>2518</v>
      </c>
      <c r="C557" s="359" t="s">
        <v>4</v>
      </c>
      <c r="D557" s="360"/>
      <c r="E557" s="359" t="s">
        <v>2515</v>
      </c>
      <c r="F557" s="364"/>
      <c r="G557" s="362" t="s">
        <v>3890</v>
      </c>
      <c r="H557" s="362" t="s">
        <v>2736</v>
      </c>
      <c r="I557" s="362">
        <v>9440789281</v>
      </c>
      <c r="J557" s="362" t="s">
        <v>2081</v>
      </c>
    </row>
    <row r="558" spans="1:10">
      <c r="A558" s="363" t="s">
        <v>3709</v>
      </c>
      <c r="B558" s="359" t="s">
        <v>2518</v>
      </c>
      <c r="C558" s="359" t="s">
        <v>2544</v>
      </c>
      <c r="D558" s="360" t="s">
        <v>2514</v>
      </c>
      <c r="E558" s="359" t="s">
        <v>2515</v>
      </c>
      <c r="F558" s="364" t="s">
        <v>3710</v>
      </c>
      <c r="G558" s="362" t="s">
        <v>3891</v>
      </c>
      <c r="H558" s="362" t="s">
        <v>2736</v>
      </c>
      <c r="I558" s="362">
        <v>8522004877</v>
      </c>
      <c r="J558" s="362" t="s">
        <v>2081</v>
      </c>
    </row>
    <row r="559" spans="1:10">
      <c r="A559" s="363" t="s">
        <v>3711</v>
      </c>
      <c r="B559" s="359" t="s">
        <v>2512</v>
      </c>
      <c r="C559" s="359" t="s">
        <v>2544</v>
      </c>
      <c r="D559" s="360" t="s">
        <v>2514</v>
      </c>
      <c r="E559" s="359" t="s">
        <v>2515</v>
      </c>
      <c r="F559" s="364" t="s">
        <v>3712</v>
      </c>
      <c r="G559" s="362" t="s">
        <v>3891</v>
      </c>
      <c r="H559" s="362" t="s">
        <v>2736</v>
      </c>
      <c r="I559" s="362">
        <v>7731021396</v>
      </c>
      <c r="J559" s="362" t="s">
        <v>2081</v>
      </c>
    </row>
    <row r="560" spans="1:10">
      <c r="A560" s="363" t="s">
        <v>3713</v>
      </c>
      <c r="B560" s="359" t="s">
        <v>2518</v>
      </c>
      <c r="C560" s="359" t="s">
        <v>4</v>
      </c>
      <c r="D560" s="360" t="s">
        <v>2514</v>
      </c>
      <c r="E560" s="359" t="s">
        <v>2515</v>
      </c>
      <c r="F560" s="364" t="s">
        <v>3714</v>
      </c>
      <c r="G560" s="362" t="s">
        <v>3891</v>
      </c>
      <c r="H560" s="362" t="s">
        <v>2736</v>
      </c>
      <c r="I560" s="362">
        <v>9848450549</v>
      </c>
      <c r="J560" s="362" t="s">
        <v>2081</v>
      </c>
    </row>
    <row r="561" spans="1:10">
      <c r="A561" s="363" t="s">
        <v>3715</v>
      </c>
      <c r="B561" s="359" t="s">
        <v>2518</v>
      </c>
      <c r="C561" s="359" t="s">
        <v>2524</v>
      </c>
      <c r="D561" s="360"/>
      <c r="E561" s="359" t="s">
        <v>2515</v>
      </c>
      <c r="F561" s="364" t="s">
        <v>3716</v>
      </c>
      <c r="G561" s="362" t="s">
        <v>3891</v>
      </c>
      <c r="H561" s="362" t="s">
        <v>2736</v>
      </c>
      <c r="I561" s="362">
        <v>7893254844</v>
      </c>
      <c r="J561" s="362" t="s">
        <v>2081</v>
      </c>
    </row>
    <row r="562" spans="1:10">
      <c r="A562" s="363" t="s">
        <v>3717</v>
      </c>
      <c r="B562" s="359" t="s">
        <v>2518</v>
      </c>
      <c r="C562" s="359" t="s">
        <v>2524</v>
      </c>
      <c r="D562" s="360"/>
      <c r="E562" s="359" t="s">
        <v>2515</v>
      </c>
      <c r="F562" s="364"/>
      <c r="G562" s="362" t="s">
        <v>3891</v>
      </c>
      <c r="H562" s="362" t="s">
        <v>2736</v>
      </c>
      <c r="I562" s="362">
        <v>8790994930</v>
      </c>
      <c r="J562" s="362" t="s">
        <v>2081</v>
      </c>
    </row>
    <row r="563" spans="1:10">
      <c r="A563" s="363" t="s">
        <v>3718</v>
      </c>
      <c r="B563" s="359" t="s">
        <v>2518</v>
      </c>
      <c r="C563" s="359" t="s">
        <v>2544</v>
      </c>
      <c r="D563" s="360" t="s">
        <v>2514</v>
      </c>
      <c r="E563" s="359" t="s">
        <v>2515</v>
      </c>
      <c r="F563" s="364" t="s">
        <v>3719</v>
      </c>
      <c r="G563" s="362" t="s">
        <v>3892</v>
      </c>
      <c r="H563" s="362" t="s">
        <v>2736</v>
      </c>
      <c r="I563" s="362">
        <v>7702574950</v>
      </c>
      <c r="J563" s="362" t="s">
        <v>2081</v>
      </c>
    </row>
    <row r="564" spans="1:10">
      <c r="A564" s="363" t="s">
        <v>3720</v>
      </c>
      <c r="B564" s="359" t="s">
        <v>2518</v>
      </c>
      <c r="C564" s="359" t="s">
        <v>2524</v>
      </c>
      <c r="D564" s="360" t="s">
        <v>2514</v>
      </c>
      <c r="E564" s="359" t="s">
        <v>2515</v>
      </c>
      <c r="F564" s="364" t="s">
        <v>3721</v>
      </c>
      <c r="G564" s="362" t="s">
        <v>3892</v>
      </c>
      <c r="H564" s="362" t="s">
        <v>2736</v>
      </c>
      <c r="I564" s="362">
        <v>9618810404</v>
      </c>
      <c r="J564" s="362" t="s">
        <v>2081</v>
      </c>
    </row>
    <row r="565" spans="1:10">
      <c r="A565" s="363" t="s">
        <v>3722</v>
      </c>
      <c r="B565" s="359" t="s">
        <v>2512</v>
      </c>
      <c r="C565" s="359" t="s">
        <v>2519</v>
      </c>
      <c r="D565" s="360" t="s">
        <v>2514</v>
      </c>
      <c r="E565" s="359" t="s">
        <v>2515</v>
      </c>
      <c r="F565" s="364" t="s">
        <v>3723</v>
      </c>
      <c r="G565" s="362" t="s">
        <v>3892</v>
      </c>
      <c r="H565" s="362" t="s">
        <v>2736</v>
      </c>
      <c r="I565" s="362">
        <v>9553058840</v>
      </c>
      <c r="J565" s="362" t="s">
        <v>2081</v>
      </c>
    </row>
    <row r="566" spans="1:10">
      <c r="A566" s="363" t="s">
        <v>3724</v>
      </c>
      <c r="B566" s="359" t="s">
        <v>2518</v>
      </c>
      <c r="C566" s="359" t="s">
        <v>2524</v>
      </c>
      <c r="D566" s="360"/>
      <c r="E566" s="359" t="s">
        <v>2515</v>
      </c>
      <c r="F566" s="364" t="s">
        <v>3725</v>
      </c>
      <c r="G566" s="362" t="s">
        <v>3892</v>
      </c>
      <c r="H566" s="362" t="s">
        <v>2736</v>
      </c>
      <c r="I566" s="362">
        <v>9963229847</v>
      </c>
      <c r="J566" s="362" t="s">
        <v>2081</v>
      </c>
    </row>
    <row r="567" spans="1:10">
      <c r="A567" s="363" t="s">
        <v>3726</v>
      </c>
      <c r="B567" s="359" t="s">
        <v>2518</v>
      </c>
      <c r="C567" s="359" t="s">
        <v>2524</v>
      </c>
      <c r="D567" s="360"/>
      <c r="E567" s="359" t="s">
        <v>2515</v>
      </c>
      <c r="F567" s="364" t="s">
        <v>3727</v>
      </c>
      <c r="G567" s="362" t="s">
        <v>3892</v>
      </c>
      <c r="H567" s="362" t="s">
        <v>2736</v>
      </c>
      <c r="I567" s="362">
        <v>8985893678</v>
      </c>
      <c r="J567" s="362" t="s">
        <v>2081</v>
      </c>
    </row>
    <row r="568" spans="1:10">
      <c r="A568" s="363" t="s">
        <v>3728</v>
      </c>
      <c r="B568" s="359" t="s">
        <v>2512</v>
      </c>
      <c r="C568" s="359" t="s">
        <v>2524</v>
      </c>
      <c r="D568" s="360"/>
      <c r="E568" s="359" t="s">
        <v>2515</v>
      </c>
      <c r="F568" s="364" t="s">
        <v>3729</v>
      </c>
      <c r="G568" s="362" t="s">
        <v>3892</v>
      </c>
      <c r="H568" s="362" t="s">
        <v>2736</v>
      </c>
      <c r="I568" s="362">
        <v>6281798824</v>
      </c>
      <c r="J568" s="362" t="s">
        <v>2081</v>
      </c>
    </row>
    <row r="569" spans="1:10">
      <c r="A569" s="367" t="s">
        <v>3730</v>
      </c>
      <c r="B569" s="359" t="s">
        <v>2518</v>
      </c>
      <c r="C569" s="359" t="s">
        <v>2544</v>
      </c>
      <c r="D569" s="360" t="s">
        <v>2514</v>
      </c>
      <c r="E569" s="359" t="s">
        <v>2515</v>
      </c>
      <c r="F569" s="364" t="s">
        <v>3731</v>
      </c>
      <c r="G569" s="362" t="s">
        <v>3885</v>
      </c>
      <c r="H569" s="362" t="s">
        <v>2736</v>
      </c>
      <c r="I569" s="362">
        <v>9703710579</v>
      </c>
      <c r="J569" s="362" t="s">
        <v>443</v>
      </c>
    </row>
    <row r="570" spans="1:10">
      <c r="A570" s="367" t="s">
        <v>3732</v>
      </c>
      <c r="B570" s="359" t="s">
        <v>2512</v>
      </c>
      <c r="C570" s="359" t="s">
        <v>5</v>
      </c>
      <c r="D570" s="360" t="s">
        <v>2514</v>
      </c>
      <c r="E570" s="359" t="s">
        <v>2515</v>
      </c>
      <c r="F570" s="364" t="s">
        <v>3733</v>
      </c>
      <c r="G570" s="362" t="s">
        <v>3885</v>
      </c>
      <c r="H570" s="362" t="s">
        <v>2736</v>
      </c>
      <c r="I570" s="362">
        <v>9160071647</v>
      </c>
      <c r="J570" s="362" t="s">
        <v>443</v>
      </c>
    </row>
    <row r="571" spans="1:10">
      <c r="A571" s="367" t="s">
        <v>3734</v>
      </c>
      <c r="B571" s="359" t="s">
        <v>2518</v>
      </c>
      <c r="C571" s="359" t="s">
        <v>4</v>
      </c>
      <c r="D571" s="360" t="s">
        <v>2514</v>
      </c>
      <c r="E571" s="359" t="s">
        <v>2515</v>
      </c>
      <c r="F571" s="364" t="s">
        <v>3735</v>
      </c>
      <c r="G571" s="362" t="s">
        <v>3885</v>
      </c>
      <c r="H571" s="362" t="s">
        <v>2736</v>
      </c>
      <c r="I571" s="362">
        <v>9493246101</v>
      </c>
      <c r="J571" s="362" t="s">
        <v>443</v>
      </c>
    </row>
    <row r="572" spans="1:10">
      <c r="A572" s="367" t="s">
        <v>3736</v>
      </c>
      <c r="B572" s="359" t="s">
        <v>2512</v>
      </c>
      <c r="C572" s="359" t="s">
        <v>2524</v>
      </c>
      <c r="D572" s="360" t="s">
        <v>2584</v>
      </c>
      <c r="E572" s="359" t="s">
        <v>2515</v>
      </c>
      <c r="F572" s="364" t="s">
        <v>3737</v>
      </c>
      <c r="G572" s="362" t="s">
        <v>3885</v>
      </c>
      <c r="H572" s="362" t="s">
        <v>2736</v>
      </c>
      <c r="I572" s="362">
        <v>9963456355</v>
      </c>
      <c r="J572" s="362" t="s">
        <v>443</v>
      </c>
    </row>
    <row r="573" spans="1:10">
      <c r="A573" s="367" t="s">
        <v>3738</v>
      </c>
      <c r="B573" s="359" t="s">
        <v>2518</v>
      </c>
      <c r="C573" s="359" t="s">
        <v>2544</v>
      </c>
      <c r="D573" s="360" t="s">
        <v>2514</v>
      </c>
      <c r="E573" s="359" t="s">
        <v>2515</v>
      </c>
      <c r="F573" s="364" t="s">
        <v>3739</v>
      </c>
      <c r="G573" s="362" t="s">
        <v>3885</v>
      </c>
      <c r="H573" s="362" t="s">
        <v>2736</v>
      </c>
      <c r="I573" s="362">
        <v>9100808682</v>
      </c>
      <c r="J573" s="362" t="s">
        <v>443</v>
      </c>
    </row>
    <row r="574" spans="1:10">
      <c r="A574" s="367" t="s">
        <v>3740</v>
      </c>
      <c r="B574" s="359" t="s">
        <v>2518</v>
      </c>
      <c r="C574" s="359" t="s">
        <v>2524</v>
      </c>
      <c r="D574" s="360" t="s">
        <v>2514</v>
      </c>
      <c r="E574" s="359" t="s">
        <v>2515</v>
      </c>
      <c r="F574" s="364" t="s">
        <v>3741</v>
      </c>
      <c r="G574" s="362" t="s">
        <v>3885</v>
      </c>
      <c r="H574" s="362" t="s">
        <v>2736</v>
      </c>
      <c r="I574" s="362">
        <v>9491014526</v>
      </c>
      <c r="J574" s="362" t="s">
        <v>443</v>
      </c>
    </row>
    <row r="575" spans="1:10">
      <c r="A575" s="367" t="s">
        <v>3742</v>
      </c>
      <c r="B575" s="359" t="s">
        <v>2518</v>
      </c>
      <c r="C575" s="359" t="s">
        <v>2524</v>
      </c>
      <c r="D575" s="360" t="s">
        <v>2514</v>
      </c>
      <c r="E575" s="359" t="s">
        <v>2515</v>
      </c>
      <c r="F575" s="364" t="s">
        <v>3743</v>
      </c>
      <c r="G575" s="362" t="s">
        <v>3887</v>
      </c>
      <c r="H575" s="362" t="s">
        <v>2736</v>
      </c>
      <c r="I575" s="362">
        <v>8885848259</v>
      </c>
      <c r="J575" s="362" t="s">
        <v>443</v>
      </c>
    </row>
    <row r="576" spans="1:10">
      <c r="A576" s="367" t="s">
        <v>3744</v>
      </c>
      <c r="B576" s="359" t="s">
        <v>2518</v>
      </c>
      <c r="C576" s="359" t="s">
        <v>4</v>
      </c>
      <c r="D576" s="360" t="s">
        <v>2514</v>
      </c>
      <c r="E576" s="359" t="s">
        <v>2515</v>
      </c>
      <c r="F576" s="364" t="s">
        <v>3745</v>
      </c>
      <c r="G576" s="362" t="s">
        <v>3887</v>
      </c>
      <c r="H576" s="362" t="s">
        <v>2736</v>
      </c>
      <c r="I576" s="362">
        <v>9642090455</v>
      </c>
      <c r="J576" s="362" t="s">
        <v>443</v>
      </c>
    </row>
    <row r="577" spans="1:10">
      <c r="A577" s="367" t="s">
        <v>3746</v>
      </c>
      <c r="B577" s="359" t="s">
        <v>2518</v>
      </c>
      <c r="C577" s="359" t="s">
        <v>2524</v>
      </c>
      <c r="D577" s="360" t="s">
        <v>2514</v>
      </c>
      <c r="E577" s="359" t="s">
        <v>2515</v>
      </c>
      <c r="F577" s="364" t="s">
        <v>3747</v>
      </c>
      <c r="G577" s="362" t="s">
        <v>3887</v>
      </c>
      <c r="H577" s="362" t="s">
        <v>2736</v>
      </c>
      <c r="I577" s="362">
        <v>9553213631</v>
      </c>
      <c r="J577" s="362" t="s">
        <v>443</v>
      </c>
    </row>
    <row r="578" spans="1:10">
      <c r="A578" s="367" t="s">
        <v>3748</v>
      </c>
      <c r="B578" s="359" t="s">
        <v>2518</v>
      </c>
      <c r="C578" s="359" t="s">
        <v>2524</v>
      </c>
      <c r="D578" s="360" t="s">
        <v>2514</v>
      </c>
      <c r="E578" s="359" t="s">
        <v>2515</v>
      </c>
      <c r="F578" s="364" t="s">
        <v>3749</v>
      </c>
      <c r="G578" s="362" t="s">
        <v>3889</v>
      </c>
      <c r="H578" s="362" t="s">
        <v>2736</v>
      </c>
      <c r="I578" s="362">
        <v>9742598435</v>
      </c>
      <c r="J578" s="362" t="s">
        <v>443</v>
      </c>
    </row>
    <row r="579" spans="1:10">
      <c r="A579" s="367" t="s">
        <v>3750</v>
      </c>
      <c r="B579" s="359" t="s">
        <v>2512</v>
      </c>
      <c r="C579" s="359" t="s">
        <v>2544</v>
      </c>
      <c r="D579" s="360" t="s">
        <v>2514</v>
      </c>
      <c r="E579" s="359" t="s">
        <v>2515</v>
      </c>
      <c r="F579" s="364" t="s">
        <v>3751</v>
      </c>
      <c r="G579" s="362" t="s">
        <v>3889</v>
      </c>
      <c r="H579" s="362" t="s">
        <v>2736</v>
      </c>
      <c r="I579" s="362">
        <v>9553564201</v>
      </c>
      <c r="J579" s="362" t="s">
        <v>443</v>
      </c>
    </row>
    <row r="580" spans="1:10">
      <c r="A580" s="367" t="s">
        <v>3752</v>
      </c>
      <c r="B580" s="359" t="s">
        <v>2512</v>
      </c>
      <c r="C580" s="359" t="s">
        <v>5</v>
      </c>
      <c r="D580" s="360" t="s">
        <v>2514</v>
      </c>
      <c r="E580" s="359" t="s">
        <v>2515</v>
      </c>
      <c r="F580" s="364" t="s">
        <v>3753</v>
      </c>
      <c r="G580" s="362" t="s">
        <v>3889</v>
      </c>
      <c r="H580" s="362" t="s">
        <v>2736</v>
      </c>
      <c r="I580" s="362">
        <v>9494504444</v>
      </c>
      <c r="J580" s="362" t="s">
        <v>443</v>
      </c>
    </row>
    <row r="581" spans="1:10">
      <c r="A581" s="367" t="s">
        <v>3754</v>
      </c>
      <c r="B581" s="359" t="s">
        <v>2512</v>
      </c>
      <c r="C581" s="359" t="s">
        <v>2524</v>
      </c>
      <c r="D581" s="360" t="s">
        <v>2514</v>
      </c>
      <c r="E581" s="359" t="s">
        <v>2515</v>
      </c>
      <c r="F581" s="364" t="s">
        <v>3755</v>
      </c>
      <c r="G581" s="362" t="s">
        <v>3889</v>
      </c>
      <c r="H581" s="362" t="s">
        <v>2736</v>
      </c>
      <c r="I581" s="362">
        <v>9491349839</v>
      </c>
      <c r="J581" s="362" t="s">
        <v>443</v>
      </c>
    </row>
    <row r="582" spans="1:10">
      <c r="A582" s="367" t="s">
        <v>3756</v>
      </c>
      <c r="B582" s="359" t="s">
        <v>2518</v>
      </c>
      <c r="C582" s="359" t="s">
        <v>2524</v>
      </c>
      <c r="D582" s="360" t="s">
        <v>2584</v>
      </c>
      <c r="E582" s="359" t="s">
        <v>2515</v>
      </c>
      <c r="F582" s="364" t="s">
        <v>3757</v>
      </c>
      <c r="G582" s="362" t="s">
        <v>3889</v>
      </c>
      <c r="H582" s="362" t="s">
        <v>2736</v>
      </c>
      <c r="I582" s="362">
        <v>8500651263</v>
      </c>
      <c r="J582" s="362" t="s">
        <v>443</v>
      </c>
    </row>
    <row r="583" spans="1:10">
      <c r="A583" s="367" t="s">
        <v>3758</v>
      </c>
      <c r="B583" s="359" t="s">
        <v>2512</v>
      </c>
      <c r="C583" s="359" t="s">
        <v>2524</v>
      </c>
      <c r="D583" s="360" t="s">
        <v>2514</v>
      </c>
      <c r="E583" s="359" t="s">
        <v>2515</v>
      </c>
      <c r="F583" s="364" t="s">
        <v>3759</v>
      </c>
      <c r="G583" s="362" t="s">
        <v>3889</v>
      </c>
      <c r="H583" s="362" t="s">
        <v>2736</v>
      </c>
      <c r="I583" s="362">
        <v>9032210669</v>
      </c>
      <c r="J583" s="362" t="s">
        <v>443</v>
      </c>
    </row>
    <row r="584" spans="1:10" ht="26.25">
      <c r="A584" s="368" t="s">
        <v>3760</v>
      </c>
      <c r="B584" s="359" t="s">
        <v>2518</v>
      </c>
      <c r="C584" s="359" t="s">
        <v>2529</v>
      </c>
      <c r="D584" s="360" t="s">
        <v>2514</v>
      </c>
      <c r="E584" s="359" t="s">
        <v>2515</v>
      </c>
      <c r="F584" s="364" t="s">
        <v>3761</v>
      </c>
      <c r="G584" s="362" t="s">
        <v>3890</v>
      </c>
      <c r="H584" s="362" t="s">
        <v>2736</v>
      </c>
      <c r="I584" s="362">
        <v>9490985727</v>
      </c>
      <c r="J584" s="362" t="s">
        <v>443</v>
      </c>
    </row>
    <row r="585" spans="1:10">
      <c r="A585" s="367" t="s">
        <v>3762</v>
      </c>
      <c r="B585" s="359" t="s">
        <v>2518</v>
      </c>
      <c r="C585" s="359" t="s">
        <v>2524</v>
      </c>
      <c r="D585" s="360" t="s">
        <v>2514</v>
      </c>
      <c r="E585" s="359" t="s">
        <v>2515</v>
      </c>
      <c r="F585" s="364" t="s">
        <v>3763</v>
      </c>
      <c r="G585" s="362" t="s">
        <v>3890</v>
      </c>
      <c r="H585" s="362" t="s">
        <v>2736</v>
      </c>
      <c r="I585" s="362">
        <v>9848983442</v>
      </c>
      <c r="J585" s="362" t="s">
        <v>443</v>
      </c>
    </row>
    <row r="586" spans="1:10">
      <c r="A586" s="367" t="s">
        <v>3764</v>
      </c>
      <c r="B586" s="359" t="s">
        <v>2518</v>
      </c>
      <c r="C586" s="359" t="s">
        <v>4</v>
      </c>
      <c r="D586" s="360" t="s">
        <v>2514</v>
      </c>
      <c r="E586" s="359" t="s">
        <v>2515</v>
      </c>
      <c r="F586" s="364" t="s">
        <v>3765</v>
      </c>
      <c r="G586" s="362" t="s">
        <v>3890</v>
      </c>
      <c r="H586" s="362" t="s">
        <v>2736</v>
      </c>
      <c r="I586" s="362">
        <v>9492144236</v>
      </c>
      <c r="J586" s="362" t="s">
        <v>443</v>
      </c>
    </row>
    <row r="587" spans="1:10">
      <c r="A587" s="367" t="s">
        <v>3766</v>
      </c>
      <c r="B587" s="359" t="s">
        <v>2512</v>
      </c>
      <c r="C587" s="359" t="s">
        <v>2524</v>
      </c>
      <c r="D587" s="360" t="s">
        <v>2514</v>
      </c>
      <c r="E587" s="359" t="s">
        <v>2515</v>
      </c>
      <c r="F587" s="364" t="s">
        <v>3767</v>
      </c>
      <c r="G587" s="362" t="s">
        <v>3890</v>
      </c>
      <c r="H587" s="362" t="s">
        <v>2736</v>
      </c>
      <c r="I587" s="362">
        <v>9494343343</v>
      </c>
      <c r="J587" s="362" t="s">
        <v>443</v>
      </c>
    </row>
    <row r="588" spans="1:10">
      <c r="A588" s="367" t="s">
        <v>3768</v>
      </c>
      <c r="B588" s="359" t="s">
        <v>2518</v>
      </c>
      <c r="C588" s="359" t="s">
        <v>2524</v>
      </c>
      <c r="D588" s="360" t="s">
        <v>2514</v>
      </c>
      <c r="E588" s="359" t="s">
        <v>2515</v>
      </c>
      <c r="F588" s="364" t="s">
        <v>3769</v>
      </c>
      <c r="G588" s="362" t="s">
        <v>3890</v>
      </c>
      <c r="H588" s="362" t="s">
        <v>2736</v>
      </c>
      <c r="I588" s="362">
        <v>9493094733</v>
      </c>
      <c r="J588" s="362" t="s">
        <v>443</v>
      </c>
    </row>
    <row r="589" spans="1:10">
      <c r="A589" s="367" t="s">
        <v>3770</v>
      </c>
      <c r="B589" s="359" t="s">
        <v>2518</v>
      </c>
      <c r="C589" s="359" t="s">
        <v>2524</v>
      </c>
      <c r="D589" s="360" t="s">
        <v>2514</v>
      </c>
      <c r="E589" s="359" t="s">
        <v>2515</v>
      </c>
      <c r="F589" s="364" t="s">
        <v>3771</v>
      </c>
      <c r="G589" s="362" t="s">
        <v>3890</v>
      </c>
      <c r="H589" s="362" t="s">
        <v>2736</v>
      </c>
      <c r="I589" s="362">
        <v>8897577842</v>
      </c>
      <c r="J589" s="362" t="s">
        <v>443</v>
      </c>
    </row>
    <row r="590" spans="1:10">
      <c r="A590" s="367" t="s">
        <v>3772</v>
      </c>
      <c r="B590" s="359" t="s">
        <v>2518</v>
      </c>
      <c r="C590" s="359" t="s">
        <v>2524</v>
      </c>
      <c r="D590" s="360" t="s">
        <v>2514</v>
      </c>
      <c r="E590" s="359" t="s">
        <v>2515</v>
      </c>
      <c r="F590" s="364" t="s">
        <v>3773</v>
      </c>
      <c r="G590" s="362" t="s">
        <v>3891</v>
      </c>
      <c r="H590" s="362" t="s">
        <v>2736</v>
      </c>
      <c r="I590" s="362">
        <v>9505082772</v>
      </c>
      <c r="J590" s="362" t="s">
        <v>443</v>
      </c>
    </row>
    <row r="591" spans="1:10">
      <c r="A591" s="367" t="s">
        <v>3774</v>
      </c>
      <c r="B591" s="359" t="s">
        <v>2518</v>
      </c>
      <c r="C591" s="359" t="s">
        <v>2519</v>
      </c>
      <c r="D591" s="360" t="s">
        <v>2514</v>
      </c>
      <c r="E591" s="359" t="s">
        <v>2515</v>
      </c>
      <c r="F591" s="364" t="s">
        <v>3775</v>
      </c>
      <c r="G591" s="362" t="s">
        <v>3891</v>
      </c>
      <c r="H591" s="362" t="s">
        <v>2736</v>
      </c>
      <c r="I591" s="362">
        <v>9676461161</v>
      </c>
      <c r="J591" s="362" t="s">
        <v>443</v>
      </c>
    </row>
    <row r="592" spans="1:10">
      <c r="A592" s="367" t="s">
        <v>3776</v>
      </c>
      <c r="B592" s="359" t="s">
        <v>2518</v>
      </c>
      <c r="C592" s="359" t="s">
        <v>2544</v>
      </c>
      <c r="D592" s="360" t="s">
        <v>2514</v>
      </c>
      <c r="E592" s="359" t="s">
        <v>2515</v>
      </c>
      <c r="F592" s="364" t="s">
        <v>3777</v>
      </c>
      <c r="G592" s="362" t="s">
        <v>3891</v>
      </c>
      <c r="H592" s="362" t="s">
        <v>2736</v>
      </c>
      <c r="I592" s="362">
        <v>7093419440</v>
      </c>
      <c r="J592" s="362" t="s">
        <v>443</v>
      </c>
    </row>
    <row r="593" spans="1:10">
      <c r="A593" s="367" t="s">
        <v>3778</v>
      </c>
      <c r="B593" s="359" t="s">
        <v>2518</v>
      </c>
      <c r="C593" s="359" t="s">
        <v>2524</v>
      </c>
      <c r="D593" s="360" t="s">
        <v>2514</v>
      </c>
      <c r="E593" s="359" t="s">
        <v>2515</v>
      </c>
      <c r="F593" s="364" t="s">
        <v>3779</v>
      </c>
      <c r="G593" s="362" t="s">
        <v>3891</v>
      </c>
      <c r="H593" s="362" t="s">
        <v>2736</v>
      </c>
      <c r="I593" s="362">
        <v>7793976265</v>
      </c>
      <c r="J593" s="362" t="s">
        <v>443</v>
      </c>
    </row>
    <row r="594" spans="1:10">
      <c r="A594" s="367" t="s">
        <v>3780</v>
      </c>
      <c r="B594" s="359" t="s">
        <v>2518</v>
      </c>
      <c r="C594" s="359" t="s">
        <v>2524</v>
      </c>
      <c r="D594" s="360" t="s">
        <v>2514</v>
      </c>
      <c r="E594" s="359" t="s">
        <v>2515</v>
      </c>
      <c r="F594" s="364" t="s">
        <v>3781</v>
      </c>
      <c r="G594" s="362" t="s">
        <v>3891</v>
      </c>
      <c r="H594" s="362" t="s">
        <v>2736</v>
      </c>
      <c r="I594" s="362">
        <v>9441253717</v>
      </c>
      <c r="J594" s="362" t="s">
        <v>443</v>
      </c>
    </row>
    <row r="595" spans="1:10">
      <c r="A595" s="367" t="s">
        <v>3782</v>
      </c>
      <c r="B595" s="359" t="s">
        <v>2512</v>
      </c>
      <c r="C595" s="359" t="s">
        <v>2583</v>
      </c>
      <c r="D595" s="360" t="s">
        <v>2584</v>
      </c>
      <c r="E595" s="359" t="s">
        <v>2515</v>
      </c>
      <c r="F595" s="364" t="s">
        <v>3783</v>
      </c>
      <c r="G595" s="362" t="s">
        <v>3892</v>
      </c>
      <c r="H595" s="362" t="s">
        <v>2736</v>
      </c>
      <c r="I595" s="362">
        <v>9396970097</v>
      </c>
      <c r="J595" s="362" t="s">
        <v>443</v>
      </c>
    </row>
    <row r="596" spans="1:10">
      <c r="A596" s="367" t="s">
        <v>3784</v>
      </c>
      <c r="B596" s="359" t="s">
        <v>2512</v>
      </c>
      <c r="C596" s="359" t="s">
        <v>2513</v>
      </c>
      <c r="D596" s="360" t="s">
        <v>2514</v>
      </c>
      <c r="E596" s="359" t="s">
        <v>2515</v>
      </c>
      <c r="F596" s="369" t="s">
        <v>3785</v>
      </c>
      <c r="G596" s="362" t="s">
        <v>3892</v>
      </c>
      <c r="H596" s="362" t="s">
        <v>2736</v>
      </c>
      <c r="I596" s="362">
        <v>9000560564</v>
      </c>
      <c r="J596" s="362" t="s">
        <v>443</v>
      </c>
    </row>
    <row r="597" spans="1:10">
      <c r="A597" s="367" t="s">
        <v>3786</v>
      </c>
      <c r="B597" s="359" t="s">
        <v>2512</v>
      </c>
      <c r="C597" s="359" t="s">
        <v>4</v>
      </c>
      <c r="D597" s="360" t="s">
        <v>2584</v>
      </c>
      <c r="E597" s="359" t="s">
        <v>2515</v>
      </c>
      <c r="F597" s="364" t="s">
        <v>3787</v>
      </c>
      <c r="G597" s="362" t="s">
        <v>3892</v>
      </c>
      <c r="H597" s="362" t="s">
        <v>2736</v>
      </c>
      <c r="I597" s="362">
        <v>8099794245</v>
      </c>
      <c r="J597" s="362" t="s">
        <v>443</v>
      </c>
    </row>
    <row r="598" spans="1:10">
      <c r="A598" s="367" t="s">
        <v>3788</v>
      </c>
      <c r="B598" s="359" t="s">
        <v>2518</v>
      </c>
      <c r="C598" s="359" t="s">
        <v>2524</v>
      </c>
      <c r="D598" s="360" t="s">
        <v>2514</v>
      </c>
      <c r="E598" s="359" t="s">
        <v>2515</v>
      </c>
      <c r="F598" s="364" t="s">
        <v>3789</v>
      </c>
      <c r="G598" s="362" t="s">
        <v>3892</v>
      </c>
      <c r="H598" s="362" t="s">
        <v>2736</v>
      </c>
      <c r="I598" s="362">
        <v>9492955377</v>
      </c>
      <c r="J598" s="362" t="s">
        <v>443</v>
      </c>
    </row>
    <row r="599" spans="1:10">
      <c r="A599" s="367" t="s">
        <v>3790</v>
      </c>
      <c r="B599" s="359" t="s">
        <v>2518</v>
      </c>
      <c r="C599" s="359" t="s">
        <v>2524</v>
      </c>
      <c r="D599" s="360" t="s">
        <v>2514</v>
      </c>
      <c r="E599" s="359" t="s">
        <v>2515</v>
      </c>
      <c r="F599" s="364" t="s">
        <v>3791</v>
      </c>
      <c r="G599" s="362" t="s">
        <v>3892</v>
      </c>
      <c r="H599" s="362" t="s">
        <v>2736</v>
      </c>
      <c r="I599" s="362">
        <v>9908695959</v>
      </c>
      <c r="J599" s="362" t="s">
        <v>443</v>
      </c>
    </row>
    <row r="600" spans="1:10">
      <c r="A600" s="367" t="s">
        <v>3792</v>
      </c>
      <c r="B600" s="359" t="s">
        <v>2518</v>
      </c>
      <c r="C600" s="359" t="s">
        <v>2524</v>
      </c>
      <c r="D600" s="360" t="s">
        <v>2514</v>
      </c>
      <c r="E600" s="359" t="s">
        <v>2515</v>
      </c>
      <c r="F600" s="364" t="s">
        <v>3793</v>
      </c>
      <c r="G600" s="362" t="s">
        <v>3892</v>
      </c>
      <c r="H600" s="362" t="s">
        <v>2736</v>
      </c>
      <c r="I600" s="362">
        <v>9492333715</v>
      </c>
      <c r="J600" s="362" t="s">
        <v>443</v>
      </c>
    </row>
    <row r="601" spans="1:10">
      <c r="A601" s="367" t="s">
        <v>3794</v>
      </c>
      <c r="B601" s="359" t="s">
        <v>2512</v>
      </c>
      <c r="C601" s="359" t="s">
        <v>2544</v>
      </c>
      <c r="D601" s="360" t="s">
        <v>2514</v>
      </c>
      <c r="E601" s="359" t="s">
        <v>2515</v>
      </c>
      <c r="F601" s="364" t="s">
        <v>3795</v>
      </c>
      <c r="G601" s="362" t="s">
        <v>3886</v>
      </c>
      <c r="H601" s="362" t="s">
        <v>2736</v>
      </c>
      <c r="I601" s="362">
        <v>9494875087</v>
      </c>
      <c r="J601" s="362" t="s">
        <v>443</v>
      </c>
    </row>
    <row r="602" spans="1:10">
      <c r="A602" s="367" t="s">
        <v>3796</v>
      </c>
      <c r="B602" s="359" t="s">
        <v>2518</v>
      </c>
      <c r="C602" s="359" t="s">
        <v>2524</v>
      </c>
      <c r="D602" s="360" t="s">
        <v>2514</v>
      </c>
      <c r="E602" s="359" t="s">
        <v>2515</v>
      </c>
      <c r="F602" s="364" t="s">
        <v>3797</v>
      </c>
      <c r="G602" s="362" t="s">
        <v>3886</v>
      </c>
      <c r="H602" s="362" t="s">
        <v>2736</v>
      </c>
      <c r="I602" s="362">
        <v>9618007600</v>
      </c>
      <c r="J602" s="362" t="s">
        <v>443</v>
      </c>
    </row>
    <row r="603" spans="1:10">
      <c r="A603" s="367" t="s">
        <v>3798</v>
      </c>
      <c r="B603" s="359" t="s">
        <v>2512</v>
      </c>
      <c r="C603" s="359" t="s">
        <v>5</v>
      </c>
      <c r="D603" s="360" t="s">
        <v>2514</v>
      </c>
      <c r="E603" s="359" t="s">
        <v>2515</v>
      </c>
      <c r="F603" s="364" t="s">
        <v>3799</v>
      </c>
      <c r="G603" s="362" t="s">
        <v>3885</v>
      </c>
      <c r="H603" s="362" t="s">
        <v>2736</v>
      </c>
      <c r="I603" s="362">
        <v>9581975081</v>
      </c>
      <c r="J603" s="362" t="s">
        <v>444</v>
      </c>
    </row>
    <row r="604" spans="1:10">
      <c r="A604" s="367" t="s">
        <v>3800</v>
      </c>
      <c r="B604" s="359" t="s">
        <v>2518</v>
      </c>
      <c r="C604" s="359" t="s">
        <v>2529</v>
      </c>
      <c r="D604" s="360" t="s">
        <v>2514</v>
      </c>
      <c r="E604" s="359" t="s">
        <v>2515</v>
      </c>
      <c r="F604" s="364" t="s">
        <v>3801</v>
      </c>
      <c r="G604" s="362" t="s">
        <v>3885</v>
      </c>
      <c r="H604" s="362" t="s">
        <v>2736</v>
      </c>
      <c r="I604" s="362">
        <v>9000008336</v>
      </c>
      <c r="J604" s="362" t="s">
        <v>444</v>
      </c>
    </row>
    <row r="605" spans="1:10">
      <c r="A605" s="367" t="s">
        <v>3802</v>
      </c>
      <c r="B605" s="359" t="s">
        <v>2518</v>
      </c>
      <c r="C605" s="359" t="s">
        <v>2524</v>
      </c>
      <c r="D605" s="360" t="s">
        <v>2584</v>
      </c>
      <c r="E605" s="359" t="s">
        <v>2515</v>
      </c>
      <c r="F605" s="364" t="s">
        <v>3803</v>
      </c>
      <c r="G605" s="362" t="s">
        <v>3885</v>
      </c>
      <c r="H605" s="362" t="s">
        <v>2736</v>
      </c>
      <c r="I605" s="362">
        <v>9949540575</v>
      </c>
      <c r="J605" s="362" t="s">
        <v>444</v>
      </c>
    </row>
    <row r="606" spans="1:10">
      <c r="A606" s="367" t="s">
        <v>3804</v>
      </c>
      <c r="B606" s="359" t="s">
        <v>2512</v>
      </c>
      <c r="C606" s="359" t="s">
        <v>2524</v>
      </c>
      <c r="D606" s="360" t="s">
        <v>2514</v>
      </c>
      <c r="E606" s="359" t="s">
        <v>2515</v>
      </c>
      <c r="F606" s="364" t="s">
        <v>3805</v>
      </c>
      <c r="G606" s="362" t="s">
        <v>3885</v>
      </c>
      <c r="H606" s="362" t="s">
        <v>2736</v>
      </c>
      <c r="I606" s="362">
        <v>8801389886</v>
      </c>
      <c r="J606" s="362" t="s">
        <v>444</v>
      </c>
    </row>
    <row r="607" spans="1:10">
      <c r="A607" s="367" t="s">
        <v>3806</v>
      </c>
      <c r="B607" s="359" t="s">
        <v>2512</v>
      </c>
      <c r="C607" s="359" t="s">
        <v>2583</v>
      </c>
      <c r="D607" s="360" t="s">
        <v>2584</v>
      </c>
      <c r="E607" s="359" t="s">
        <v>2515</v>
      </c>
      <c r="F607" s="364" t="s">
        <v>3807</v>
      </c>
      <c r="G607" s="362" t="s">
        <v>3885</v>
      </c>
      <c r="H607" s="362" t="s">
        <v>2736</v>
      </c>
      <c r="I607" s="362">
        <v>8106121021</v>
      </c>
      <c r="J607" s="362" t="s">
        <v>444</v>
      </c>
    </row>
    <row r="608" spans="1:10">
      <c r="A608" s="367" t="s">
        <v>3808</v>
      </c>
      <c r="B608" s="359" t="s">
        <v>2512</v>
      </c>
      <c r="C608" s="359" t="s">
        <v>2529</v>
      </c>
      <c r="D608" s="360" t="s">
        <v>2584</v>
      </c>
      <c r="E608" s="359" t="s">
        <v>2515</v>
      </c>
      <c r="F608" s="364" t="s">
        <v>3809</v>
      </c>
      <c r="G608" s="362" t="s">
        <v>3885</v>
      </c>
      <c r="H608" s="362" t="s">
        <v>2736</v>
      </c>
      <c r="I608" s="362">
        <v>9490141423</v>
      </c>
      <c r="J608" s="362" t="s">
        <v>444</v>
      </c>
    </row>
    <row r="609" spans="1:10">
      <c r="A609" s="367" t="s">
        <v>3810</v>
      </c>
      <c r="B609" s="359" t="s">
        <v>2518</v>
      </c>
      <c r="C609" s="359" t="s">
        <v>2529</v>
      </c>
      <c r="D609" s="360" t="s">
        <v>2514</v>
      </c>
      <c r="E609" s="359" t="s">
        <v>2515</v>
      </c>
      <c r="F609" s="364" t="s">
        <v>3811</v>
      </c>
      <c r="G609" s="362" t="s">
        <v>3886</v>
      </c>
      <c r="H609" s="362" t="s">
        <v>2736</v>
      </c>
      <c r="I609" s="362">
        <v>7382050221</v>
      </c>
      <c r="J609" s="362" t="s">
        <v>444</v>
      </c>
    </row>
    <row r="610" spans="1:10">
      <c r="A610" s="367" t="s">
        <v>3812</v>
      </c>
      <c r="B610" s="359" t="s">
        <v>2518</v>
      </c>
      <c r="C610" s="359" t="s">
        <v>4</v>
      </c>
      <c r="D610" s="360" t="s">
        <v>2514</v>
      </c>
      <c r="E610" s="359" t="s">
        <v>2515</v>
      </c>
      <c r="F610" s="364" t="s">
        <v>3813</v>
      </c>
      <c r="G610" s="362" t="s">
        <v>3886</v>
      </c>
      <c r="H610" s="362" t="s">
        <v>2736</v>
      </c>
      <c r="I610" s="362">
        <v>9491760533</v>
      </c>
      <c r="J610" s="362" t="s">
        <v>444</v>
      </c>
    </row>
    <row r="611" spans="1:10">
      <c r="A611" s="367" t="s">
        <v>3814</v>
      </c>
      <c r="B611" s="359" t="s">
        <v>2512</v>
      </c>
      <c r="C611" s="359" t="s">
        <v>4</v>
      </c>
      <c r="D611" s="360" t="s">
        <v>2584</v>
      </c>
      <c r="E611" s="359" t="s">
        <v>2515</v>
      </c>
      <c r="F611" s="364" t="s">
        <v>3815</v>
      </c>
      <c r="G611" s="362" t="s">
        <v>3889</v>
      </c>
      <c r="H611" s="362" t="s">
        <v>2736</v>
      </c>
      <c r="I611" s="362">
        <v>9573597456</v>
      </c>
      <c r="J611" s="362" t="s">
        <v>444</v>
      </c>
    </row>
    <row r="612" spans="1:10">
      <c r="A612" s="367" t="s">
        <v>3816</v>
      </c>
      <c r="B612" s="359" t="s">
        <v>2518</v>
      </c>
      <c r="C612" s="359" t="s">
        <v>2524</v>
      </c>
      <c r="D612" s="360" t="s">
        <v>2584</v>
      </c>
      <c r="E612" s="359" t="s">
        <v>2515</v>
      </c>
      <c r="F612" s="364" t="s">
        <v>3817</v>
      </c>
      <c r="G612" s="362" t="s">
        <v>3889</v>
      </c>
      <c r="H612" s="362" t="s">
        <v>2736</v>
      </c>
      <c r="I612" s="362">
        <v>9741738044</v>
      </c>
      <c r="J612" s="362" t="s">
        <v>444</v>
      </c>
    </row>
    <row r="613" spans="1:10">
      <c r="A613" s="367" t="s">
        <v>3818</v>
      </c>
      <c r="B613" s="359" t="s">
        <v>2512</v>
      </c>
      <c r="C613" s="359" t="s">
        <v>2524</v>
      </c>
      <c r="D613" s="360" t="s">
        <v>2514</v>
      </c>
      <c r="E613" s="359" t="s">
        <v>2515</v>
      </c>
      <c r="F613" s="364" t="s">
        <v>3819</v>
      </c>
      <c r="G613" s="362" t="s">
        <v>3889</v>
      </c>
      <c r="H613" s="362" t="s">
        <v>2736</v>
      </c>
      <c r="I613" s="362">
        <v>9182090180</v>
      </c>
      <c r="J613" s="362" t="s">
        <v>444</v>
      </c>
    </row>
    <row r="614" spans="1:10">
      <c r="A614" s="367" t="s">
        <v>3820</v>
      </c>
      <c r="B614" s="359" t="s">
        <v>2512</v>
      </c>
      <c r="C614" s="359" t="s">
        <v>2524</v>
      </c>
      <c r="D614" s="360" t="s">
        <v>2584</v>
      </c>
      <c r="E614" s="359" t="s">
        <v>2515</v>
      </c>
      <c r="F614" s="364" t="s">
        <v>3821</v>
      </c>
      <c r="G614" s="362" t="s">
        <v>3889</v>
      </c>
      <c r="H614" s="362" t="s">
        <v>2736</v>
      </c>
      <c r="I614" s="362">
        <v>9490650116</v>
      </c>
      <c r="J614" s="362" t="s">
        <v>444</v>
      </c>
    </row>
    <row r="615" spans="1:10">
      <c r="A615" s="367" t="s">
        <v>3822</v>
      </c>
      <c r="B615" s="359" t="s">
        <v>2518</v>
      </c>
      <c r="C615" s="359" t="s">
        <v>2513</v>
      </c>
      <c r="D615" s="360" t="s">
        <v>2514</v>
      </c>
      <c r="E615" s="359" t="s">
        <v>2515</v>
      </c>
      <c r="F615" s="364" t="s">
        <v>3823</v>
      </c>
      <c r="G615" s="362" t="s">
        <v>3889</v>
      </c>
      <c r="H615" s="362" t="s">
        <v>2736</v>
      </c>
      <c r="I615" s="362">
        <v>8886474698</v>
      </c>
      <c r="J615" s="362" t="s">
        <v>444</v>
      </c>
    </row>
    <row r="616" spans="1:10">
      <c r="A616" s="367" t="s">
        <v>3824</v>
      </c>
      <c r="B616" s="359" t="s">
        <v>2518</v>
      </c>
      <c r="C616" s="359" t="s">
        <v>2524</v>
      </c>
      <c r="D616" s="360" t="s">
        <v>2514</v>
      </c>
      <c r="E616" s="359" t="s">
        <v>2515</v>
      </c>
      <c r="F616" s="364" t="s">
        <v>3825</v>
      </c>
      <c r="G616" s="362" t="s">
        <v>3889</v>
      </c>
      <c r="H616" s="362" t="s">
        <v>2736</v>
      </c>
      <c r="I616" s="362">
        <v>8712983973</v>
      </c>
      <c r="J616" s="362" t="s">
        <v>444</v>
      </c>
    </row>
    <row r="617" spans="1:10">
      <c r="A617" s="367" t="s">
        <v>3826</v>
      </c>
      <c r="B617" s="359" t="s">
        <v>2518</v>
      </c>
      <c r="C617" s="359" t="s">
        <v>2544</v>
      </c>
      <c r="D617" s="360" t="s">
        <v>2514</v>
      </c>
      <c r="E617" s="359" t="s">
        <v>2515</v>
      </c>
      <c r="F617" s="364" t="s">
        <v>3827</v>
      </c>
      <c r="G617" s="362" t="s">
        <v>3890</v>
      </c>
      <c r="H617" s="362" t="s">
        <v>2736</v>
      </c>
      <c r="I617" s="362">
        <v>7207169040</v>
      </c>
      <c r="J617" s="362" t="s">
        <v>444</v>
      </c>
    </row>
    <row r="618" spans="1:10">
      <c r="A618" s="367" t="s">
        <v>3828</v>
      </c>
      <c r="B618" s="359" t="s">
        <v>2518</v>
      </c>
      <c r="C618" s="359" t="s">
        <v>2544</v>
      </c>
      <c r="D618" s="360" t="s">
        <v>2514</v>
      </c>
      <c r="E618" s="359" t="s">
        <v>2515</v>
      </c>
      <c r="F618" s="364" t="s">
        <v>3829</v>
      </c>
      <c r="G618" s="362" t="s">
        <v>3890</v>
      </c>
      <c r="H618" s="362" t="s">
        <v>2736</v>
      </c>
      <c r="I618" s="362">
        <v>9985992765</v>
      </c>
      <c r="J618" s="362" t="s">
        <v>444</v>
      </c>
    </row>
    <row r="619" spans="1:10">
      <c r="A619" s="367" t="s">
        <v>3830</v>
      </c>
      <c r="B619" s="359" t="s">
        <v>2518</v>
      </c>
      <c r="C619" s="359" t="s">
        <v>2524</v>
      </c>
      <c r="D619" s="360" t="s">
        <v>2514</v>
      </c>
      <c r="E619" s="359" t="s">
        <v>2515</v>
      </c>
      <c r="F619" s="364" t="s">
        <v>3831</v>
      </c>
      <c r="G619" s="362" t="s">
        <v>3890</v>
      </c>
      <c r="H619" s="362" t="s">
        <v>2736</v>
      </c>
      <c r="I619" s="362">
        <v>9676186761</v>
      </c>
      <c r="J619" s="362" t="s">
        <v>444</v>
      </c>
    </row>
    <row r="620" spans="1:10">
      <c r="A620" s="367" t="s">
        <v>3832</v>
      </c>
      <c r="B620" s="359" t="s">
        <v>2518</v>
      </c>
      <c r="C620" s="359" t="s">
        <v>2519</v>
      </c>
      <c r="D620" s="360" t="s">
        <v>2514</v>
      </c>
      <c r="E620" s="359" t="s">
        <v>2515</v>
      </c>
      <c r="F620" s="364" t="s">
        <v>3833</v>
      </c>
      <c r="G620" s="362" t="s">
        <v>3890</v>
      </c>
      <c r="H620" s="362" t="s">
        <v>2736</v>
      </c>
      <c r="I620" s="362">
        <v>9912294070</v>
      </c>
      <c r="J620" s="362" t="s">
        <v>444</v>
      </c>
    </row>
    <row r="621" spans="1:10">
      <c r="A621" s="367" t="s">
        <v>3834</v>
      </c>
      <c r="B621" s="359" t="s">
        <v>2518</v>
      </c>
      <c r="C621" s="359" t="s">
        <v>2544</v>
      </c>
      <c r="D621" s="360" t="s">
        <v>2514</v>
      </c>
      <c r="E621" s="359" t="s">
        <v>2515</v>
      </c>
      <c r="F621" s="364" t="s">
        <v>3835</v>
      </c>
      <c r="G621" s="362" t="s">
        <v>3890</v>
      </c>
      <c r="H621" s="362" t="s">
        <v>2736</v>
      </c>
      <c r="I621" s="362">
        <v>7981132528</v>
      </c>
      <c r="J621" s="362" t="s">
        <v>444</v>
      </c>
    </row>
    <row r="622" spans="1:10">
      <c r="A622" s="367" t="s">
        <v>3836</v>
      </c>
      <c r="B622" s="359" t="s">
        <v>2518</v>
      </c>
      <c r="C622" s="359" t="s">
        <v>2529</v>
      </c>
      <c r="D622" s="360" t="s">
        <v>3837</v>
      </c>
      <c r="E622" s="359" t="s">
        <v>2515</v>
      </c>
      <c r="F622" s="364" t="s">
        <v>3838</v>
      </c>
      <c r="G622" s="362" t="s">
        <v>3890</v>
      </c>
      <c r="H622" s="362" t="s">
        <v>2736</v>
      </c>
      <c r="I622" s="362">
        <v>8790258731</v>
      </c>
      <c r="J622" s="362" t="s">
        <v>444</v>
      </c>
    </row>
    <row r="623" spans="1:10">
      <c r="A623" s="367" t="s">
        <v>3839</v>
      </c>
      <c r="B623" s="359" t="s">
        <v>2512</v>
      </c>
      <c r="C623" s="359" t="s">
        <v>2583</v>
      </c>
      <c r="D623" s="360" t="s">
        <v>2514</v>
      </c>
      <c r="E623" s="359" t="s">
        <v>2515</v>
      </c>
      <c r="F623" s="364" t="s">
        <v>3840</v>
      </c>
      <c r="G623" s="362" t="s">
        <v>3892</v>
      </c>
      <c r="H623" s="362" t="s">
        <v>2736</v>
      </c>
      <c r="I623" s="362">
        <v>8096594535</v>
      </c>
      <c r="J623" s="362" t="s">
        <v>444</v>
      </c>
    </row>
    <row r="624" spans="1:10">
      <c r="A624" s="367" t="s">
        <v>3841</v>
      </c>
      <c r="B624" s="359" t="s">
        <v>2512</v>
      </c>
      <c r="C624" s="359" t="s">
        <v>2524</v>
      </c>
      <c r="D624" s="360" t="s">
        <v>2514</v>
      </c>
      <c r="E624" s="359" t="s">
        <v>2515</v>
      </c>
      <c r="F624" s="364" t="s">
        <v>3842</v>
      </c>
      <c r="G624" s="362" t="s">
        <v>3892</v>
      </c>
      <c r="H624" s="362" t="s">
        <v>2736</v>
      </c>
      <c r="I624" s="362">
        <v>9032995570</v>
      </c>
      <c r="J624" s="362" t="s">
        <v>444</v>
      </c>
    </row>
    <row r="625" spans="1:10">
      <c r="A625" s="367" t="s">
        <v>3843</v>
      </c>
      <c r="B625" s="359" t="s">
        <v>2518</v>
      </c>
      <c r="C625" s="359" t="s">
        <v>2519</v>
      </c>
      <c r="D625" s="360" t="s">
        <v>2514</v>
      </c>
      <c r="E625" s="359" t="s">
        <v>2515</v>
      </c>
      <c r="F625" s="364" t="s">
        <v>3844</v>
      </c>
      <c r="G625" s="362" t="s">
        <v>3892</v>
      </c>
      <c r="H625" s="362" t="s">
        <v>2736</v>
      </c>
      <c r="I625" s="362">
        <v>9032333046</v>
      </c>
      <c r="J625" s="362" t="s">
        <v>444</v>
      </c>
    </row>
    <row r="626" spans="1:10">
      <c r="A626" s="367" t="s">
        <v>3845</v>
      </c>
      <c r="B626" s="359" t="s">
        <v>2518</v>
      </c>
      <c r="C626" s="359" t="s">
        <v>2524</v>
      </c>
      <c r="D626" s="360" t="s">
        <v>2584</v>
      </c>
      <c r="E626" s="359" t="s">
        <v>2515</v>
      </c>
      <c r="F626" s="364" t="s">
        <v>3846</v>
      </c>
      <c r="G626" s="362" t="s">
        <v>3892</v>
      </c>
      <c r="H626" s="362" t="s">
        <v>2736</v>
      </c>
      <c r="I626" s="362">
        <v>8142722306</v>
      </c>
      <c r="J626" s="362" t="s">
        <v>444</v>
      </c>
    </row>
    <row r="627" spans="1:10">
      <c r="A627" s="367" t="s">
        <v>3847</v>
      </c>
      <c r="B627" s="359" t="s">
        <v>2512</v>
      </c>
      <c r="C627" s="359" t="s">
        <v>4</v>
      </c>
      <c r="D627" s="360" t="s">
        <v>2514</v>
      </c>
      <c r="E627" s="359" t="s">
        <v>2515</v>
      </c>
      <c r="F627" s="364" t="s">
        <v>3848</v>
      </c>
      <c r="G627" s="362" t="s">
        <v>3892</v>
      </c>
      <c r="H627" s="362" t="s">
        <v>2736</v>
      </c>
      <c r="I627" s="362">
        <v>8985648656</v>
      </c>
      <c r="J627" s="362" t="s">
        <v>444</v>
      </c>
    </row>
    <row r="628" spans="1:10">
      <c r="A628" s="367" t="s">
        <v>3849</v>
      </c>
      <c r="B628" s="359" t="s">
        <v>2512</v>
      </c>
      <c r="C628" s="359" t="s">
        <v>2524</v>
      </c>
      <c r="D628" s="360" t="s">
        <v>2514</v>
      </c>
      <c r="E628" s="359" t="s">
        <v>2515</v>
      </c>
      <c r="F628" s="364" t="s">
        <v>3850</v>
      </c>
      <c r="G628" s="362" t="s">
        <v>3892</v>
      </c>
      <c r="H628" s="362" t="s">
        <v>2736</v>
      </c>
      <c r="I628" s="362">
        <v>9963542261</v>
      </c>
      <c r="J628" s="362" t="s">
        <v>444</v>
      </c>
    </row>
    <row r="629" spans="1:10">
      <c r="A629" s="367" t="s">
        <v>3851</v>
      </c>
      <c r="B629" s="359" t="s">
        <v>2518</v>
      </c>
      <c r="C629" s="359" t="s">
        <v>4</v>
      </c>
      <c r="D629" s="360" t="s">
        <v>2514</v>
      </c>
      <c r="E629" s="359" t="s">
        <v>2515</v>
      </c>
      <c r="F629" s="364" t="s">
        <v>3852</v>
      </c>
      <c r="G629" s="362" t="s">
        <v>3891</v>
      </c>
      <c r="H629" s="362" t="s">
        <v>2736</v>
      </c>
      <c r="I629" s="362">
        <v>8332978267</v>
      </c>
      <c r="J629" s="362" t="s">
        <v>444</v>
      </c>
    </row>
    <row r="630" spans="1:10">
      <c r="A630" s="367" t="s">
        <v>3853</v>
      </c>
      <c r="B630" s="359" t="s">
        <v>2518</v>
      </c>
      <c r="C630" s="359" t="s">
        <v>4</v>
      </c>
      <c r="D630" s="360" t="s">
        <v>2514</v>
      </c>
      <c r="E630" s="359" t="s">
        <v>2515</v>
      </c>
      <c r="F630" s="364" t="s">
        <v>3854</v>
      </c>
      <c r="G630" s="362" t="s">
        <v>3891</v>
      </c>
      <c r="H630" s="362" t="s">
        <v>2736</v>
      </c>
      <c r="I630" s="362">
        <v>9491574827</v>
      </c>
      <c r="J630" s="362" t="s">
        <v>444</v>
      </c>
    </row>
    <row r="631" spans="1:10">
      <c r="A631" s="367" t="s">
        <v>3855</v>
      </c>
      <c r="B631" s="359" t="s">
        <v>2512</v>
      </c>
      <c r="C631" s="359" t="s">
        <v>2524</v>
      </c>
      <c r="D631" s="360" t="s">
        <v>2514</v>
      </c>
      <c r="E631" s="359" t="s">
        <v>2515</v>
      </c>
      <c r="F631" s="364" t="s">
        <v>3856</v>
      </c>
      <c r="G631" s="362" t="s">
        <v>3891</v>
      </c>
      <c r="H631" s="362" t="s">
        <v>2736</v>
      </c>
      <c r="I631" s="362">
        <v>9581712193</v>
      </c>
      <c r="J631" s="362" t="s">
        <v>444</v>
      </c>
    </row>
    <row r="632" spans="1:10">
      <c r="A632" s="367" t="s">
        <v>3857</v>
      </c>
      <c r="B632" s="359" t="s">
        <v>2518</v>
      </c>
      <c r="C632" s="359" t="s">
        <v>2524</v>
      </c>
      <c r="D632" s="360" t="s">
        <v>2514</v>
      </c>
      <c r="E632" s="359" t="s">
        <v>2515</v>
      </c>
      <c r="F632" s="364" t="s">
        <v>3858</v>
      </c>
      <c r="G632" s="362" t="s">
        <v>3891</v>
      </c>
      <c r="H632" s="362" t="s">
        <v>2736</v>
      </c>
      <c r="I632" s="362">
        <v>7995927929</v>
      </c>
      <c r="J632" s="362" t="s">
        <v>444</v>
      </c>
    </row>
    <row r="633" spans="1:10">
      <c r="A633" s="367" t="s">
        <v>3859</v>
      </c>
      <c r="B633" s="359" t="s">
        <v>2512</v>
      </c>
      <c r="C633" s="359" t="s">
        <v>2529</v>
      </c>
      <c r="D633" s="360" t="s">
        <v>2514</v>
      </c>
      <c r="E633" s="359" t="s">
        <v>2515</v>
      </c>
      <c r="F633" s="364" t="s">
        <v>3860</v>
      </c>
      <c r="G633" s="362" t="s">
        <v>3891</v>
      </c>
      <c r="H633" s="362" t="s">
        <v>2736</v>
      </c>
      <c r="I633" s="362">
        <v>9640166656</v>
      </c>
      <c r="J633" s="362" t="s">
        <v>444</v>
      </c>
    </row>
    <row r="634" spans="1:10">
      <c r="A634" s="367" t="s">
        <v>3861</v>
      </c>
      <c r="B634" s="359" t="s">
        <v>2512</v>
      </c>
      <c r="C634" s="359" t="s">
        <v>2519</v>
      </c>
      <c r="D634" s="360" t="s">
        <v>2514</v>
      </c>
      <c r="E634" s="359" t="s">
        <v>2515</v>
      </c>
      <c r="F634" s="364" t="s">
        <v>3862</v>
      </c>
      <c r="G634" s="362" t="s">
        <v>3887</v>
      </c>
      <c r="H634" s="362" t="s">
        <v>2736</v>
      </c>
      <c r="I634" s="362">
        <v>8500675845</v>
      </c>
      <c r="J634" s="362" t="s">
        <v>444</v>
      </c>
    </row>
    <row r="635" spans="1:10">
      <c r="A635" s="367" t="s">
        <v>3863</v>
      </c>
      <c r="B635" s="359" t="s">
        <v>2518</v>
      </c>
      <c r="C635" s="359" t="s">
        <v>2524</v>
      </c>
      <c r="D635" s="360" t="s">
        <v>2514</v>
      </c>
      <c r="E635" s="359" t="s">
        <v>2515</v>
      </c>
      <c r="F635" s="364" t="s">
        <v>3864</v>
      </c>
      <c r="G635" s="362" t="s">
        <v>3887</v>
      </c>
      <c r="H635" s="362" t="s">
        <v>2736</v>
      </c>
      <c r="I635" s="362">
        <v>9550827030</v>
      </c>
      <c r="J635" s="362" t="s">
        <v>444</v>
      </c>
    </row>
    <row r="636" spans="1:10">
      <c r="A636" s="367" t="s">
        <v>3865</v>
      </c>
      <c r="B636" s="359" t="s">
        <v>2518</v>
      </c>
      <c r="C636" s="359" t="s">
        <v>2519</v>
      </c>
      <c r="D636" s="360" t="s">
        <v>2514</v>
      </c>
      <c r="E636" s="359" t="s">
        <v>2515</v>
      </c>
      <c r="F636" s="364" t="s">
        <v>3866</v>
      </c>
      <c r="G636" s="362" t="s">
        <v>3887</v>
      </c>
      <c r="H636" s="362" t="s">
        <v>2736</v>
      </c>
      <c r="I636" s="362">
        <v>7382087423</v>
      </c>
      <c r="J636" s="362" t="s">
        <v>444</v>
      </c>
    </row>
    <row r="637" spans="1:10">
      <c r="A637" s="367" t="s">
        <v>3867</v>
      </c>
      <c r="B637" s="359" t="s">
        <v>2518</v>
      </c>
      <c r="C637" s="359" t="s">
        <v>2524</v>
      </c>
      <c r="D637" s="360" t="s">
        <v>2514</v>
      </c>
      <c r="E637" s="359" t="s">
        <v>2515</v>
      </c>
      <c r="F637" s="364" t="s">
        <v>3868</v>
      </c>
      <c r="G637" s="362" t="s">
        <v>3887</v>
      </c>
      <c r="H637" s="362" t="s">
        <v>2736</v>
      </c>
      <c r="I637" s="362">
        <v>7416307669</v>
      </c>
      <c r="J637" s="362" t="s">
        <v>444</v>
      </c>
    </row>
    <row r="638" spans="1:10">
      <c r="A638" s="367" t="s">
        <v>3869</v>
      </c>
      <c r="B638" s="359" t="s">
        <v>2518</v>
      </c>
      <c r="C638" s="359" t="s">
        <v>2529</v>
      </c>
      <c r="D638" s="360" t="s">
        <v>2584</v>
      </c>
      <c r="E638" s="359" t="s">
        <v>2515</v>
      </c>
      <c r="F638" s="364" t="s">
        <v>3870</v>
      </c>
      <c r="G638" s="362" t="s">
        <v>3887</v>
      </c>
      <c r="H638" s="362" t="s">
        <v>2736</v>
      </c>
      <c r="I638" s="362">
        <v>9441192725</v>
      </c>
      <c r="J638" s="362" t="s">
        <v>444</v>
      </c>
    </row>
    <row r="639" spans="1:10">
      <c r="A639" s="367" t="s">
        <v>3871</v>
      </c>
      <c r="B639" s="359" t="s">
        <v>2518</v>
      </c>
      <c r="C639" s="359" t="s">
        <v>2519</v>
      </c>
      <c r="D639" s="360" t="s">
        <v>2514</v>
      </c>
      <c r="E639" s="359" t="s">
        <v>2515</v>
      </c>
      <c r="F639" s="364" t="s">
        <v>3872</v>
      </c>
      <c r="G639" s="362" t="s">
        <v>3888</v>
      </c>
      <c r="H639" s="362" t="s">
        <v>2736</v>
      </c>
      <c r="I639" s="362">
        <v>8978225298</v>
      </c>
      <c r="J639" s="362" t="s">
        <v>444</v>
      </c>
    </row>
    <row r="640" spans="1:10">
      <c r="A640" s="367" t="s">
        <v>3873</v>
      </c>
      <c r="B640" s="359" t="s">
        <v>2518</v>
      </c>
      <c r="C640" s="359" t="s">
        <v>2524</v>
      </c>
      <c r="D640" s="360" t="s">
        <v>2514</v>
      </c>
      <c r="E640" s="359" t="s">
        <v>2515</v>
      </c>
      <c r="F640" s="364" t="s">
        <v>3874</v>
      </c>
      <c r="G640" s="362" t="s">
        <v>3888</v>
      </c>
      <c r="H640" s="362" t="s">
        <v>2736</v>
      </c>
      <c r="I640" s="362">
        <v>9603788589</v>
      </c>
      <c r="J640" s="362" t="s">
        <v>444</v>
      </c>
    </row>
    <row r="641" spans="1:10">
      <c r="A641" s="367" t="s">
        <v>3875</v>
      </c>
      <c r="B641" s="359" t="s">
        <v>2512</v>
      </c>
      <c r="C641" s="359" t="s">
        <v>4</v>
      </c>
      <c r="D641" s="360" t="s">
        <v>2514</v>
      </c>
      <c r="E641" s="359" t="s">
        <v>2515</v>
      </c>
      <c r="F641" s="364" t="s">
        <v>3876</v>
      </c>
      <c r="G641" s="362" t="s">
        <v>3888</v>
      </c>
      <c r="H641" s="362" t="s">
        <v>2736</v>
      </c>
      <c r="I641" s="362">
        <v>9581852521</v>
      </c>
      <c r="J641" s="362" t="s">
        <v>444</v>
      </c>
    </row>
    <row r="642" spans="1:10">
      <c r="A642" s="367" t="s">
        <v>3877</v>
      </c>
      <c r="B642" s="359" t="s">
        <v>2518</v>
      </c>
      <c r="C642" s="359" t="s">
        <v>2529</v>
      </c>
      <c r="D642" s="360" t="s">
        <v>2514</v>
      </c>
      <c r="E642" s="359" t="s">
        <v>2515</v>
      </c>
      <c r="F642" s="364" t="s">
        <v>3878</v>
      </c>
      <c r="G642" s="362" t="s">
        <v>3888</v>
      </c>
      <c r="H642" s="362" t="s">
        <v>2736</v>
      </c>
      <c r="I642" s="362">
        <v>8500125651</v>
      </c>
      <c r="J642" s="362" t="s">
        <v>444</v>
      </c>
    </row>
    <row r="643" spans="1:10">
      <c r="A643" s="367" t="s">
        <v>3879</v>
      </c>
      <c r="B643" s="359" t="s">
        <v>2512</v>
      </c>
      <c r="C643" s="359" t="s">
        <v>4</v>
      </c>
      <c r="D643" s="360" t="s">
        <v>2514</v>
      </c>
      <c r="E643" s="359" t="s">
        <v>2515</v>
      </c>
      <c r="F643" s="364" t="s">
        <v>3880</v>
      </c>
      <c r="G643" s="362" t="s">
        <v>3888</v>
      </c>
      <c r="H643" s="362" t="s">
        <v>2736</v>
      </c>
      <c r="I643" s="362">
        <v>9966214620</v>
      </c>
      <c r="J643" s="362" t="s">
        <v>444</v>
      </c>
    </row>
    <row r="644" spans="1:10">
      <c r="A644" s="367" t="s">
        <v>3881</v>
      </c>
      <c r="B644" s="359" t="s">
        <v>2518</v>
      </c>
      <c r="C644" s="359" t="s">
        <v>2524</v>
      </c>
      <c r="D644" s="360" t="s">
        <v>2514</v>
      </c>
      <c r="E644" s="359" t="s">
        <v>2515</v>
      </c>
      <c r="F644" s="364" t="s">
        <v>3882</v>
      </c>
      <c r="G644" s="362" t="s">
        <v>3889</v>
      </c>
      <c r="H644" s="362" t="s">
        <v>2736</v>
      </c>
      <c r="I644" s="362">
        <v>7675943671</v>
      </c>
      <c r="J644" s="362" t="s">
        <v>445</v>
      </c>
    </row>
    <row r="645" spans="1:10">
      <c r="A645" s="367" t="s">
        <v>3883</v>
      </c>
      <c r="B645" s="359" t="s">
        <v>2512</v>
      </c>
      <c r="C645" s="359" t="s">
        <v>4</v>
      </c>
      <c r="D645" s="360" t="s">
        <v>2514</v>
      </c>
      <c r="E645" s="359" t="s">
        <v>2515</v>
      </c>
      <c r="F645" s="364" t="s">
        <v>3884</v>
      </c>
      <c r="G645" s="362" t="s">
        <v>3890</v>
      </c>
      <c r="H645" s="362" t="s">
        <v>2736</v>
      </c>
      <c r="I645" s="362">
        <v>9052277525</v>
      </c>
      <c r="J645" s="362" t="s">
        <v>445</v>
      </c>
    </row>
  </sheetData>
  <mergeCells count="14">
    <mergeCell ref="A1:J1"/>
    <mergeCell ref="A2:J2"/>
    <mergeCell ref="A3:J3"/>
    <mergeCell ref="K2:K3"/>
    <mergeCell ref="A4:A6"/>
    <mergeCell ref="B4:B6"/>
    <mergeCell ref="F4:F6"/>
    <mergeCell ref="G4:G6"/>
    <mergeCell ref="H4:H6"/>
    <mergeCell ref="I4:I6"/>
    <mergeCell ref="C4:C6"/>
    <mergeCell ref="D4:D6"/>
    <mergeCell ref="E4:E6"/>
    <mergeCell ref="J4:J6"/>
  </mergeCells>
  <hyperlinks>
    <hyperlink ref="F334" r:id="rId1"/>
    <hyperlink ref="F354" r:id="rId2"/>
    <hyperlink ref="F352" r:id="rId3"/>
    <hyperlink ref="F353" r:id="rId4"/>
    <hyperlink ref="F358" r:id="rId5"/>
    <hyperlink ref="F311" r:id="rId6"/>
    <hyperlink ref="F336" r:id="rId7"/>
    <hyperlink ref="F360" r:id="rId8"/>
    <hyperlink ref="F327" r:id="rId9"/>
    <hyperlink ref="F388" r:id="rId10"/>
    <hyperlink ref="F349" r:id="rId11"/>
    <hyperlink ref="F355" r:id="rId12"/>
    <hyperlink ref="F357" r:id="rId13"/>
    <hyperlink ref="F521" r:id="rId14"/>
    <hyperlink ref="F312" r:id="rId15"/>
    <hyperlink ref="F415" r:id="rId16"/>
    <hyperlink ref="F402" r:id="rId17"/>
    <hyperlink ref="F403" r:id="rId18"/>
    <hyperlink ref="F404" r:id="rId19"/>
    <hyperlink ref="F405" r:id="rId20"/>
    <hyperlink ref="F406" r:id="rId21"/>
    <hyperlink ref="F407" r:id="rId22"/>
    <hyperlink ref="F409" r:id="rId23"/>
    <hyperlink ref="F412" r:id="rId24"/>
    <hyperlink ref="F416" r:id="rId25"/>
    <hyperlink ref="F417" r:id="rId26"/>
    <hyperlink ref="F419" r:id="rId27"/>
    <hyperlink ref="F420" r:id="rId28"/>
    <hyperlink ref="F423" r:id="rId29"/>
    <hyperlink ref="F426" r:id="rId30"/>
    <hyperlink ref="F429" r:id="rId31"/>
    <hyperlink ref="F430" r:id="rId32"/>
    <hyperlink ref="F431" r:id="rId33"/>
    <hyperlink ref="F432" r:id="rId34"/>
    <hyperlink ref="F436" r:id="rId35"/>
    <hyperlink ref="F437" r:id="rId36"/>
    <hyperlink ref="F439" r:id="rId37"/>
    <hyperlink ref="F440" r:id="rId38"/>
    <hyperlink ref="F445" r:id="rId39"/>
    <hyperlink ref="F446" r:id="rId40"/>
    <hyperlink ref="F447" r:id="rId41"/>
    <hyperlink ref="F448" r:id="rId42"/>
    <hyperlink ref="F449" r:id="rId43"/>
    <hyperlink ref="F450" r:id="rId44"/>
    <hyperlink ref="F454" r:id="rId45"/>
    <hyperlink ref="F456" r:id="rId46"/>
    <hyperlink ref="F457" r:id="rId47"/>
    <hyperlink ref="F458" r:id="rId48"/>
    <hyperlink ref="F459" r:id="rId49"/>
    <hyperlink ref="F464" r:id="rId50"/>
    <hyperlink ref="F465" r:id="rId51"/>
    <hyperlink ref="F467" r:id="rId52"/>
    <hyperlink ref="F468" r:id="rId53"/>
    <hyperlink ref="F469" r:id="rId54"/>
    <hyperlink ref="F470" r:id="rId55"/>
    <hyperlink ref="F471" r:id="rId56"/>
    <hyperlink ref="F472" r:id="rId57"/>
    <hyperlink ref="F474" r:id="rId58"/>
    <hyperlink ref="F476" r:id="rId59"/>
    <hyperlink ref="F477" r:id="rId60"/>
    <hyperlink ref="F479" r:id="rId61"/>
    <hyperlink ref="F480" r:id="rId62"/>
    <hyperlink ref="F481" r:id="rId63"/>
    <hyperlink ref="F482" r:id="rId64"/>
    <hyperlink ref="F483" r:id="rId65"/>
    <hyperlink ref="F485" r:id="rId66"/>
    <hyperlink ref="F486" r:id="rId67"/>
    <hyperlink ref="F488" r:id="rId68"/>
    <hyperlink ref="F490" r:id="rId69"/>
    <hyperlink ref="F491" r:id="rId70"/>
    <hyperlink ref="F493" r:id="rId71"/>
    <hyperlink ref="F497" r:id="rId72"/>
    <hyperlink ref="F498" r:id="rId73"/>
    <hyperlink ref="F499" r:id="rId74"/>
    <hyperlink ref="F500" r:id="rId75"/>
    <hyperlink ref="F501" r:id="rId76"/>
    <hyperlink ref="F503" r:id="rId77"/>
    <hyperlink ref="F504" r:id="rId78"/>
    <hyperlink ref="F505" r:id="rId79"/>
    <hyperlink ref="F506" r:id="rId80"/>
    <hyperlink ref="F507" r:id="rId81"/>
    <hyperlink ref="F508" r:id="rId82"/>
    <hyperlink ref="F509" r:id="rId83"/>
    <hyperlink ref="F511" r:id="rId84"/>
    <hyperlink ref="F512" r:id="rId85"/>
    <hyperlink ref="F513" r:id="rId86"/>
    <hyperlink ref="F514" r:id="rId87"/>
    <hyperlink ref="F515" r:id="rId88"/>
    <hyperlink ref="F517" r:id="rId89"/>
    <hyperlink ref="F516" r:id="rId90"/>
    <hyperlink ref="F522" r:id="rId91"/>
    <hyperlink ref="F510" r:id="rId92"/>
    <hyperlink ref="F301" r:id="rId93"/>
    <hyperlink ref="F304" r:id="rId94"/>
    <hyperlink ref="F331" r:id="rId95"/>
    <hyperlink ref="F338" r:id="rId96"/>
    <hyperlink ref="F340" r:id="rId97"/>
    <hyperlink ref="F342" r:id="rId98"/>
    <hyperlink ref="F348" r:id="rId99"/>
    <hyperlink ref="F350" r:id="rId100"/>
    <hyperlink ref="F356" r:id="rId101"/>
    <hyperlink ref="F369" r:id="rId102"/>
    <hyperlink ref="F392" r:id="rId103"/>
    <hyperlink ref="F393" r:id="rId104"/>
    <hyperlink ref="F395" r:id="rId105"/>
    <hyperlink ref="F398" r:id="rId106"/>
    <hyperlink ref="F207" r:id="rId107"/>
    <hyperlink ref="F227" r:id="rId108"/>
    <hyperlink ref="F229" r:id="rId109"/>
    <hyperlink ref="F242" r:id="rId110"/>
    <hyperlink ref="F252" r:id="rId111"/>
    <hyperlink ref="F256" r:id="rId112"/>
    <hyperlink ref="F269" r:id="rId113"/>
    <hyperlink ref="F274" r:id="rId114"/>
    <hyperlink ref="F276" r:id="rId115"/>
    <hyperlink ref="F283" r:id="rId116"/>
    <hyperlink ref="F289" r:id="rId117"/>
    <hyperlink ref="F351" r:id="rId118"/>
    <hyperlink ref="F316" r:id="rId119"/>
    <hyperlink ref="F344" r:id="rId120"/>
    <hyperlink ref="F339" r:id="rId121"/>
    <hyperlink ref="F345" r:id="rId122"/>
    <hyperlink ref="F378" r:id="rId123"/>
    <hyperlink ref="F370" r:id="rId124"/>
    <hyperlink ref="F453" r:id="rId125"/>
    <hyperlink ref="F452" r:id="rId126"/>
    <hyperlink ref="F494" r:id="rId127"/>
    <hyperlink ref="F428" r:id="rId128"/>
    <hyperlink ref="F335" r:id="rId129"/>
    <hyperlink ref="F391" r:id="rId130"/>
    <hyperlink ref="F329" r:id="rId131"/>
    <hyperlink ref="F368" r:id="rId132"/>
    <hyperlink ref="F380" r:id="rId133"/>
    <hyperlink ref="F377" r:id="rId134"/>
    <hyperlink ref="F359" r:id="rId135"/>
    <hyperlink ref="F343" r:id="rId136"/>
    <hyperlink ref="F473" r:id="rId137"/>
    <hyperlink ref="F425" r:id="rId138"/>
    <hyperlink ref="F495" r:id="rId139"/>
    <hyperlink ref="F424" r:id="rId140"/>
    <hyperlink ref="F489" r:id="rId141"/>
    <hyperlink ref="F443" r:id="rId142"/>
    <hyperlink ref="F487" r:id="rId143"/>
    <hyperlink ref="F401" r:id="rId144"/>
    <hyperlink ref="F475" r:id="rId145"/>
    <hyperlink ref="F413" r:id="rId146"/>
    <hyperlink ref="F492" r:id="rId147"/>
    <hyperlink ref="F433" r:id="rId148"/>
    <hyperlink ref="F317" r:id="rId149"/>
    <hyperlink ref="F461" r:id="rId150"/>
    <hyperlink ref="F332" r:id="rId151"/>
    <hyperlink ref="F478" r:id="rId152"/>
    <hyperlink ref="F463" r:id="rId153"/>
    <hyperlink ref="F530" r:id="rId154"/>
    <hyperlink ref="F531" r:id="rId155"/>
    <hyperlink ref="F532" r:id="rId156"/>
    <hyperlink ref="F538" r:id="rId157"/>
    <hyperlink ref="F539" r:id="rId158"/>
    <hyperlink ref="F536" r:id="rId159"/>
    <hyperlink ref="F543" r:id="rId160"/>
    <hyperlink ref="F558" r:id="rId161"/>
    <hyperlink ref="F559" r:id="rId162"/>
    <hyperlink ref="F560" r:id="rId163"/>
    <hyperlink ref="F563" r:id="rId164"/>
    <hyperlink ref="F564" r:id="rId165"/>
    <hyperlink ref="F565" r:id="rId166"/>
    <hyperlink ref="F533" r:id="rId167"/>
    <hyperlink ref="F534" r:id="rId168"/>
    <hyperlink ref="F535" r:id="rId169"/>
    <hyperlink ref="F540" r:id="rId170"/>
    <hyperlink ref="F537" r:id="rId171"/>
    <hyperlink ref="F544" r:id="rId172"/>
    <hyperlink ref="F549" r:id="rId173"/>
    <hyperlink ref="F550" r:id="rId174"/>
    <hyperlink ref="F555" r:id="rId175"/>
    <hyperlink ref="F556" r:id="rId176"/>
    <hyperlink ref="F561" r:id="rId177"/>
    <hyperlink ref="F567" r:id="rId178"/>
    <hyperlink ref="F568" r:id="rId179"/>
    <hyperlink ref="F542" r:id="rId180"/>
    <hyperlink ref="F552" r:id="rId181"/>
    <hyperlink ref="F553" r:id="rId182"/>
    <hyperlink ref="F554" r:id="rId183"/>
    <hyperlink ref="F547" r:id="rId184"/>
    <hyperlink ref="F546" r:id="rId185"/>
    <hyperlink ref="F548" r:id="rId186"/>
    <hyperlink ref="F551" r:id="rId187"/>
    <hyperlink ref="F545" r:id="rId188"/>
    <hyperlink ref="F566" r:id="rId189"/>
    <hyperlink ref="F541" r:id="rId190"/>
    <hyperlink ref="F600" r:id="rId191"/>
    <hyperlink ref="F599" r:id="rId192"/>
    <hyperlink ref="F598" r:id="rId193"/>
    <hyperlink ref="F597" r:id="rId194"/>
    <hyperlink ref="F596" r:id="rId195"/>
    <hyperlink ref="F595" r:id="rId196"/>
    <hyperlink ref="F571" r:id="rId197"/>
    <hyperlink ref="F570" r:id="rId198"/>
    <hyperlink ref="F569" r:id="rId199"/>
    <hyperlink ref="F572" r:id="rId200"/>
    <hyperlink ref="F573" r:id="rId201"/>
    <hyperlink ref="F574" r:id="rId202"/>
    <hyperlink ref="F575" r:id="rId203"/>
    <hyperlink ref="F576" r:id="rId204"/>
    <hyperlink ref="F577" r:id="rId205"/>
    <hyperlink ref="F578" r:id="rId206"/>
    <hyperlink ref="F579" r:id="rId207"/>
    <hyperlink ref="F580" r:id="rId208"/>
    <hyperlink ref="F581" r:id="rId209"/>
    <hyperlink ref="F582" r:id="rId210"/>
    <hyperlink ref="F583" r:id="rId211"/>
    <hyperlink ref="F584" r:id="rId212"/>
    <hyperlink ref="F585" r:id="rId213"/>
    <hyperlink ref="F586" r:id="rId214"/>
    <hyperlink ref="F587" r:id="rId215"/>
    <hyperlink ref="F588" r:id="rId216"/>
    <hyperlink ref="F589" r:id="rId217"/>
    <hyperlink ref="F590" r:id="rId218"/>
    <hyperlink ref="F591" r:id="rId219"/>
    <hyperlink ref="F592" r:id="rId220"/>
    <hyperlink ref="F593" r:id="rId221"/>
    <hyperlink ref="F594" r:id="rId222"/>
    <hyperlink ref="F601" r:id="rId223"/>
    <hyperlink ref="F602" r:id="rId224"/>
    <hyperlink ref="F630" r:id="rId225"/>
    <hyperlink ref="F632" r:id="rId226"/>
    <hyperlink ref="F631" r:id="rId227"/>
    <hyperlink ref="F633" r:id="rId228"/>
    <hyperlink ref="F629" r:id="rId229"/>
    <hyperlink ref="F642" r:id="rId230"/>
    <hyperlink ref="F639" r:id="rId231"/>
    <hyperlink ref="F643" r:id="rId232"/>
    <hyperlink ref="F640" r:id="rId233"/>
    <hyperlink ref="F641" r:id="rId234"/>
    <hyperlink ref="F623" r:id="rId235"/>
    <hyperlink ref="F626" r:id="rId236"/>
    <hyperlink ref="F627" r:id="rId237"/>
    <hyperlink ref="F625" r:id="rId238"/>
    <hyperlink ref="F624" r:id="rId239"/>
    <hyperlink ref="F628" r:id="rId240"/>
    <hyperlink ref="F609" r:id="rId241"/>
    <hyperlink ref="F610" r:id="rId242"/>
    <hyperlink ref="F635" r:id="rId243"/>
    <hyperlink ref="F636" r:id="rId244"/>
    <hyperlink ref="F634" r:id="rId245"/>
    <hyperlink ref="F638" r:id="rId246"/>
    <hyperlink ref="F637" r:id="rId247"/>
    <hyperlink ref="F617" r:id="rId248"/>
    <hyperlink ref="F618" r:id="rId249"/>
    <hyperlink ref="F619" r:id="rId250"/>
    <hyperlink ref="F620" r:id="rId251"/>
    <hyperlink ref="F621" r:id="rId252"/>
    <hyperlink ref="F622" r:id="rId253"/>
    <hyperlink ref="F616" r:id="rId254"/>
    <hyperlink ref="F611" r:id="rId255"/>
    <hyperlink ref="F612" r:id="rId256"/>
    <hyperlink ref="F613" r:id="rId257"/>
    <hyperlink ref="F614" r:id="rId258"/>
    <hyperlink ref="F615" r:id="rId259"/>
    <hyperlink ref="F603" r:id="rId260"/>
    <hyperlink ref="F604" r:id="rId261"/>
    <hyperlink ref="F605" r:id="rId262"/>
    <hyperlink ref="F606" r:id="rId263"/>
    <hyperlink ref="F607" r:id="rId264"/>
    <hyperlink ref="F608" r:id="rId265"/>
    <hyperlink ref="F644" r:id="rId266"/>
    <hyperlink ref="F645" r:id="rId267"/>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6" sqref="C6"/>
    </sheetView>
  </sheetViews>
  <sheetFormatPr defaultRowHeight="15"/>
  <cols>
    <col min="2" max="2" width="20.28515625" customWidth="1"/>
    <col min="3" max="3" width="28.140625" customWidth="1"/>
    <col min="4" max="4" width="40.7109375" customWidth="1"/>
    <col min="5" max="5" width="48.140625" customWidth="1"/>
  </cols>
  <sheetData>
    <row r="1" spans="1:5" ht="40.5" customHeight="1" thickBot="1">
      <c r="A1" s="684" t="s">
        <v>157</v>
      </c>
      <c r="B1" s="685"/>
      <c r="C1" s="685"/>
      <c r="D1" s="685"/>
      <c r="E1" s="60"/>
    </row>
    <row r="2" spans="1:5" ht="37.5" customHeight="1" thickBot="1">
      <c r="A2" s="686" t="s">
        <v>158</v>
      </c>
      <c r="B2" s="687"/>
      <c r="C2" s="687"/>
      <c r="D2" s="687"/>
      <c r="E2" s="61"/>
    </row>
    <row r="3" spans="1:5" ht="21.75" customHeight="1" thickBot="1">
      <c r="A3" s="653" t="s">
        <v>159</v>
      </c>
      <c r="B3" s="654"/>
      <c r="C3" s="654"/>
      <c r="D3" s="655"/>
    </row>
    <row r="4" spans="1:5" ht="15" customHeight="1">
      <c r="A4" s="635" t="s">
        <v>2</v>
      </c>
      <c r="B4" s="635" t="s">
        <v>160</v>
      </c>
      <c r="C4" s="689" t="s">
        <v>161</v>
      </c>
      <c r="D4" s="640" t="s">
        <v>162</v>
      </c>
    </row>
    <row r="5" spans="1:5" ht="67.5" customHeight="1" thickBot="1">
      <c r="A5" s="619"/>
      <c r="B5" s="619"/>
      <c r="C5" s="690"/>
      <c r="D5" s="688"/>
      <c r="E5" s="5"/>
    </row>
    <row r="6" spans="1:5" ht="48" thickBot="1">
      <c r="A6" s="47">
        <v>2018</v>
      </c>
      <c r="B6" s="243" t="s">
        <v>2015</v>
      </c>
      <c r="C6" s="47">
        <v>135</v>
      </c>
      <c r="D6" s="47" t="s">
        <v>2016</v>
      </c>
    </row>
  </sheetData>
  <mergeCells count="7">
    <mergeCell ref="A1:D1"/>
    <mergeCell ref="A2:D2"/>
    <mergeCell ref="A3:D3"/>
    <mergeCell ref="A4:A5"/>
    <mergeCell ref="B4:B5"/>
    <mergeCell ref="D4:D5"/>
    <mergeCell ref="C4:C5"/>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election activeCell="D10" sqref="D10"/>
    </sheetView>
  </sheetViews>
  <sheetFormatPr defaultRowHeight="15"/>
  <cols>
    <col min="1" max="1" width="6.85546875" customWidth="1"/>
    <col min="2" max="2" width="23.5703125" customWidth="1"/>
    <col min="3" max="3" width="18" customWidth="1"/>
    <col min="4" max="4" width="53.42578125" customWidth="1"/>
  </cols>
  <sheetData>
    <row r="1" spans="1:4" ht="72.75" customHeight="1">
      <c r="A1" s="661" t="s">
        <v>163</v>
      </c>
      <c r="B1" s="662"/>
      <c r="C1" s="662"/>
      <c r="D1" s="663"/>
    </row>
    <row r="2" spans="1:4" ht="104.25" customHeight="1">
      <c r="A2" s="609" t="s">
        <v>2</v>
      </c>
      <c r="B2" s="609" t="s">
        <v>164</v>
      </c>
      <c r="C2" s="645" t="s">
        <v>165</v>
      </c>
      <c r="D2" s="574" t="s">
        <v>166</v>
      </c>
    </row>
    <row r="3" spans="1:4" ht="15" hidden="1" customHeight="1">
      <c r="A3" s="609"/>
      <c r="B3" s="609"/>
      <c r="C3" s="645"/>
      <c r="D3" s="574"/>
    </row>
    <row r="4" spans="1:4" ht="15.75" hidden="1" customHeight="1" thickBot="1">
      <c r="A4" s="609"/>
      <c r="B4" s="609"/>
      <c r="C4" s="645"/>
      <c r="D4" s="574"/>
    </row>
    <row r="5" spans="1:4">
      <c r="A5" s="193">
        <v>2018</v>
      </c>
      <c r="B5" s="193" t="s">
        <v>809</v>
      </c>
      <c r="C5" s="207" t="s">
        <v>811</v>
      </c>
      <c r="D5" s="207" t="s">
        <v>810</v>
      </c>
    </row>
    <row r="6" spans="1:4">
      <c r="A6" s="193">
        <v>2018</v>
      </c>
      <c r="B6" s="193" t="s">
        <v>809</v>
      </c>
      <c r="C6" s="207" t="s">
        <v>1298</v>
      </c>
      <c r="D6" s="207" t="s">
        <v>812</v>
      </c>
    </row>
    <row r="7" spans="1:4">
      <c r="A7" s="193">
        <v>2018</v>
      </c>
      <c r="B7" s="193" t="s">
        <v>809</v>
      </c>
      <c r="C7" s="207" t="s">
        <v>1299</v>
      </c>
      <c r="D7" s="207" t="s">
        <v>813</v>
      </c>
    </row>
    <row r="8" spans="1:4" s="300" customFormat="1">
      <c r="A8" s="299">
        <v>2018</v>
      </c>
      <c r="B8" s="299" t="s">
        <v>2031</v>
      </c>
      <c r="C8" s="299" t="s">
        <v>803</v>
      </c>
      <c r="D8" s="207" t="s">
        <v>2033</v>
      </c>
    </row>
    <row r="9" spans="1:4" ht="15.75" customHeight="1">
      <c r="A9" s="194">
        <v>2017</v>
      </c>
      <c r="B9" s="194" t="s">
        <v>805</v>
      </c>
      <c r="C9" s="193" t="s">
        <v>803</v>
      </c>
      <c r="D9" s="193" t="s">
        <v>804</v>
      </c>
    </row>
    <row r="10" spans="1:4">
      <c r="A10" s="193">
        <v>2015</v>
      </c>
      <c r="B10" s="193" t="s">
        <v>806</v>
      </c>
      <c r="C10" s="193" t="s">
        <v>807</v>
      </c>
      <c r="D10" s="193" t="s">
        <v>808</v>
      </c>
    </row>
    <row r="11" spans="1:4">
      <c r="A11" s="193">
        <v>2014</v>
      </c>
      <c r="B11" s="193" t="s">
        <v>802</v>
      </c>
      <c r="C11" s="193" t="s">
        <v>803</v>
      </c>
      <c r="D11" s="193" t="s">
        <v>804</v>
      </c>
    </row>
  </sheetData>
  <mergeCells count="5">
    <mergeCell ref="A1:D1"/>
    <mergeCell ref="A2:A4"/>
    <mergeCell ref="B2:B4"/>
    <mergeCell ref="D2:D4"/>
    <mergeCell ref="C2:C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election activeCell="D2" sqref="D2:D4"/>
    </sheetView>
  </sheetViews>
  <sheetFormatPr defaultRowHeight="15"/>
  <cols>
    <col min="2" max="2" width="34.5703125" bestFit="1" customWidth="1"/>
    <col min="3" max="3" width="15.140625" customWidth="1"/>
    <col min="4" max="4" width="14.7109375" customWidth="1"/>
    <col min="5" max="5" width="14.140625" customWidth="1"/>
    <col min="6" max="6" width="15.42578125" customWidth="1"/>
    <col min="7" max="7" width="16.5703125" customWidth="1"/>
  </cols>
  <sheetData>
    <row r="1" spans="1:9" ht="48.75" customHeight="1" thickBot="1">
      <c r="A1" s="691" t="s">
        <v>2017</v>
      </c>
      <c r="B1" s="692"/>
      <c r="C1" s="692"/>
      <c r="D1" s="692"/>
      <c r="E1" s="692"/>
      <c r="F1" s="692"/>
      <c r="G1" s="692"/>
      <c r="H1" s="692"/>
      <c r="I1" s="692"/>
    </row>
    <row r="2" spans="1:9" ht="47.25" customHeight="1">
      <c r="A2" s="635" t="s">
        <v>2</v>
      </c>
      <c r="B2" s="635" t="s">
        <v>167</v>
      </c>
      <c r="C2" s="681" t="s">
        <v>168</v>
      </c>
      <c r="D2" s="635" t="s">
        <v>169</v>
      </c>
      <c r="E2" s="565" t="s">
        <v>12</v>
      </c>
      <c r="F2" s="565" t="s">
        <v>10</v>
      </c>
      <c r="G2" s="565" t="s">
        <v>170</v>
      </c>
      <c r="H2" s="586" t="s">
        <v>13</v>
      </c>
      <c r="I2" s="587"/>
    </row>
    <row r="3" spans="1:9">
      <c r="A3" s="618"/>
      <c r="B3" s="618"/>
      <c r="C3" s="682"/>
      <c r="D3" s="618"/>
      <c r="E3" s="566"/>
      <c r="F3" s="566"/>
      <c r="G3" s="566"/>
      <c r="H3" s="588"/>
      <c r="I3" s="575"/>
    </row>
    <row r="4" spans="1:9" ht="15.75" thickBot="1">
      <c r="A4" s="619"/>
      <c r="B4" s="619"/>
      <c r="C4" s="683"/>
      <c r="D4" s="619"/>
      <c r="E4" s="573"/>
      <c r="F4" s="573"/>
      <c r="G4" s="573"/>
      <c r="H4" s="693"/>
      <c r="I4" s="576"/>
    </row>
    <row r="5" spans="1:9" ht="48" thickBot="1">
      <c r="A5" s="17">
        <v>2018</v>
      </c>
      <c r="B5" s="15" t="s">
        <v>802</v>
      </c>
      <c r="C5" s="20" t="s">
        <v>815</v>
      </c>
      <c r="D5" s="20" t="s">
        <v>814</v>
      </c>
      <c r="E5" s="15" t="s">
        <v>816</v>
      </c>
      <c r="F5" s="15">
        <v>2018</v>
      </c>
      <c r="G5" s="208">
        <v>7151828</v>
      </c>
      <c r="H5" s="552" t="s">
        <v>817</v>
      </c>
      <c r="I5" s="553"/>
    </row>
    <row r="6" spans="1:9" ht="48" thickBot="1">
      <c r="A6" s="199">
        <v>2016</v>
      </c>
      <c r="B6" s="196" t="s">
        <v>818</v>
      </c>
      <c r="C6" s="20" t="s">
        <v>815</v>
      </c>
      <c r="D6" s="20"/>
      <c r="E6" s="191" t="s">
        <v>819</v>
      </c>
      <c r="F6" s="191">
        <v>2016</v>
      </c>
      <c r="G6" s="209">
        <v>4059200</v>
      </c>
      <c r="H6" s="552" t="s">
        <v>820</v>
      </c>
      <c r="I6" s="553"/>
    </row>
  </sheetData>
  <mergeCells count="11">
    <mergeCell ref="H6:I6"/>
    <mergeCell ref="A1:I1"/>
    <mergeCell ref="H5:I5"/>
    <mergeCell ref="C2:C4"/>
    <mergeCell ref="A2:A4"/>
    <mergeCell ref="B2:B4"/>
    <mergeCell ref="D2:D4"/>
    <mergeCell ref="E2:E4"/>
    <mergeCell ref="F2:F4"/>
    <mergeCell ref="G2:G4"/>
    <mergeCell ref="H2:I4"/>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2" sqref="A2:E2"/>
    </sheetView>
  </sheetViews>
  <sheetFormatPr defaultRowHeight="15"/>
  <cols>
    <col min="2" max="2" width="34.140625" customWidth="1"/>
    <col min="3" max="3" width="21.5703125" customWidth="1"/>
    <col min="4" max="4" width="25.42578125" customWidth="1"/>
    <col min="5" max="5" width="47" customWidth="1"/>
  </cols>
  <sheetData>
    <row r="1" spans="1:5" ht="19.5" thickBot="1">
      <c r="A1" s="630" t="s">
        <v>171</v>
      </c>
      <c r="B1" s="631"/>
      <c r="C1" s="631"/>
      <c r="D1" s="631"/>
      <c r="E1" s="632"/>
    </row>
    <row r="2" spans="1:5" s="3" customFormat="1" ht="46.5" customHeight="1" thickBot="1">
      <c r="A2" s="537" t="s">
        <v>172</v>
      </c>
      <c r="B2" s="694"/>
      <c r="C2" s="694"/>
      <c r="D2" s="694"/>
      <c r="E2" s="695"/>
    </row>
    <row r="3" spans="1:5" ht="16.5" thickBot="1">
      <c r="A3" s="51" t="s">
        <v>2</v>
      </c>
      <c r="B3" s="18" t="s">
        <v>173</v>
      </c>
      <c r="C3" s="14" t="s">
        <v>174</v>
      </c>
      <c r="D3" s="14" t="s">
        <v>28</v>
      </c>
      <c r="E3" s="20" t="s">
        <v>14</v>
      </c>
    </row>
    <row r="4" spans="1:5">
      <c r="A4" s="696"/>
      <c r="B4" s="698"/>
      <c r="C4" s="696"/>
      <c r="D4" s="696"/>
      <c r="E4" s="696"/>
    </row>
    <row r="5" spans="1:5" ht="15.75" thickBot="1">
      <c r="A5" s="697"/>
      <c r="B5" s="699"/>
      <c r="C5" s="697"/>
      <c r="D5" s="697"/>
      <c r="E5" s="697"/>
    </row>
  </sheetData>
  <mergeCells count="7">
    <mergeCell ref="A1:E1"/>
    <mergeCell ref="A2:E2"/>
    <mergeCell ref="A4:A5"/>
    <mergeCell ref="B4:B5"/>
    <mergeCell ref="C4:C5"/>
    <mergeCell ref="D4:D5"/>
    <mergeCell ref="E4: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H5" sqref="H5"/>
    </sheetView>
  </sheetViews>
  <sheetFormatPr defaultRowHeight="15"/>
  <cols>
    <col min="2" max="2" width="37" customWidth="1"/>
    <col min="3" max="3" width="16.85546875" customWidth="1"/>
    <col min="4" max="4" width="21.85546875" customWidth="1"/>
    <col min="5" max="5" width="19" customWidth="1"/>
    <col min="6" max="6" width="19.28515625" customWidth="1"/>
    <col min="7" max="7" width="15.85546875" customWidth="1"/>
    <col min="8" max="8" width="18.140625" customWidth="1"/>
  </cols>
  <sheetData>
    <row r="1" spans="1:8" ht="19.5" thickBot="1">
      <c r="A1" s="630" t="s">
        <v>175</v>
      </c>
      <c r="B1" s="631"/>
      <c r="C1" s="631"/>
      <c r="D1" s="631"/>
      <c r="E1" s="631"/>
      <c r="F1" s="631"/>
      <c r="G1" s="631"/>
      <c r="H1" s="632"/>
    </row>
    <row r="2" spans="1:8" ht="36.75" customHeight="1" thickBot="1">
      <c r="A2" s="519" t="s">
        <v>176</v>
      </c>
      <c r="B2" s="520"/>
      <c r="C2" s="520"/>
      <c r="D2" s="520"/>
      <c r="E2" s="520"/>
      <c r="F2" s="520"/>
      <c r="G2" s="520"/>
      <c r="H2" s="521"/>
    </row>
    <row r="3" spans="1:8" ht="85.5" customHeight="1" thickBot="1">
      <c r="A3" s="625" t="s">
        <v>177</v>
      </c>
      <c r="B3" s="700"/>
      <c r="C3" s="625" t="s">
        <v>178</v>
      </c>
      <c r="D3" s="626"/>
      <c r="E3" s="625" t="s">
        <v>179</v>
      </c>
      <c r="F3" s="626"/>
      <c r="G3" s="625" t="s">
        <v>180</v>
      </c>
      <c r="H3" s="626"/>
    </row>
    <row r="4" spans="1:8" ht="16.5" thickBot="1">
      <c r="A4" s="45" t="s">
        <v>73</v>
      </c>
      <c r="B4" s="46" t="s">
        <v>74</v>
      </c>
      <c r="C4" s="46" t="s">
        <v>73</v>
      </c>
      <c r="D4" s="46" t="s">
        <v>74</v>
      </c>
      <c r="E4" s="46" t="s">
        <v>73</v>
      </c>
      <c r="F4" s="46" t="s">
        <v>74</v>
      </c>
      <c r="G4" s="46" t="s">
        <v>73</v>
      </c>
      <c r="H4" s="46" t="s">
        <v>74</v>
      </c>
    </row>
    <row r="5" spans="1:8" ht="20.25" thickBot="1">
      <c r="A5" s="287" t="s">
        <v>1364</v>
      </c>
      <c r="B5" s="46"/>
      <c r="C5" s="287" t="s">
        <v>1364</v>
      </c>
      <c r="D5" s="46"/>
      <c r="E5" s="46"/>
      <c r="F5" s="287" t="s">
        <v>1364</v>
      </c>
      <c r="G5" s="287" t="s">
        <v>1364</v>
      </c>
      <c r="H5" s="46"/>
    </row>
  </sheetData>
  <mergeCells count="6">
    <mergeCell ref="A1:H1"/>
    <mergeCell ref="A2:H2"/>
    <mergeCell ref="A3:B3"/>
    <mergeCell ref="C3:D3"/>
    <mergeCell ref="E3:F3"/>
    <mergeCell ref="G3:H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workbookViewId="0">
      <selection activeCell="C10" sqref="C10"/>
    </sheetView>
  </sheetViews>
  <sheetFormatPr defaultRowHeight="15"/>
  <cols>
    <col min="1" max="1" width="33" customWidth="1"/>
    <col min="2" max="2" width="14.140625" customWidth="1"/>
    <col min="3" max="3" width="19" customWidth="1"/>
    <col min="4" max="4" width="25.28515625" customWidth="1"/>
    <col min="5" max="5" width="22.7109375" customWidth="1"/>
    <col min="6" max="6" width="49" customWidth="1"/>
  </cols>
  <sheetData>
    <row r="1" spans="1:6">
      <c r="A1" s="653" t="s">
        <v>181</v>
      </c>
      <c r="B1" s="654"/>
      <c r="C1" s="654"/>
      <c r="D1" s="654"/>
      <c r="E1" s="654"/>
      <c r="F1" s="655"/>
    </row>
    <row r="2" spans="1:6" ht="15.75" thickBot="1">
      <c r="A2" s="701"/>
      <c r="B2" s="702"/>
      <c r="C2" s="702"/>
      <c r="D2" s="702"/>
      <c r="E2" s="702"/>
      <c r="F2" s="703"/>
    </row>
    <row r="3" spans="1:6" ht="32.25" thickBot="1">
      <c r="A3" s="25" t="s">
        <v>182</v>
      </c>
      <c r="B3" s="35" t="s">
        <v>11</v>
      </c>
      <c r="C3" s="35" t="s">
        <v>183</v>
      </c>
      <c r="D3" s="35" t="s">
        <v>16</v>
      </c>
      <c r="E3" s="35" t="s">
        <v>15</v>
      </c>
      <c r="F3" s="58" t="s">
        <v>184</v>
      </c>
    </row>
    <row r="4" spans="1:6">
      <c r="A4" s="335" t="s">
        <v>2096</v>
      </c>
      <c r="B4" s="335" t="s">
        <v>2097</v>
      </c>
      <c r="C4" s="335" t="s">
        <v>1474</v>
      </c>
      <c r="D4" s="335" t="s">
        <v>2098</v>
      </c>
      <c r="E4" s="336" t="s">
        <v>445</v>
      </c>
      <c r="F4" s="335">
        <v>2018</v>
      </c>
    </row>
    <row r="5" spans="1:6">
      <c r="A5" s="335" t="s">
        <v>2099</v>
      </c>
      <c r="B5" s="335" t="s">
        <v>2100</v>
      </c>
      <c r="C5" s="335" t="s">
        <v>1474</v>
      </c>
      <c r="D5" s="335" t="s">
        <v>2101</v>
      </c>
      <c r="E5" s="336" t="s">
        <v>445</v>
      </c>
      <c r="F5" s="335">
        <v>2018</v>
      </c>
    </row>
    <row r="6" spans="1:6">
      <c r="A6" s="335" t="s">
        <v>2102</v>
      </c>
      <c r="B6" s="335" t="s">
        <v>2100</v>
      </c>
      <c r="C6" s="335" t="s">
        <v>2103</v>
      </c>
      <c r="D6" s="335" t="s">
        <v>2104</v>
      </c>
      <c r="E6" s="336" t="s">
        <v>445</v>
      </c>
      <c r="F6" s="335">
        <v>2018</v>
      </c>
    </row>
    <row r="7" spans="1:6">
      <c r="A7" s="335" t="s">
        <v>2105</v>
      </c>
      <c r="B7" s="335" t="s">
        <v>2100</v>
      </c>
      <c r="C7" s="335" t="s">
        <v>2103</v>
      </c>
      <c r="D7" s="335" t="s">
        <v>2106</v>
      </c>
      <c r="E7" s="336" t="s">
        <v>445</v>
      </c>
      <c r="F7" s="335">
        <v>2018</v>
      </c>
    </row>
    <row r="8" spans="1:6">
      <c r="A8" s="335" t="s">
        <v>2107</v>
      </c>
      <c r="B8" s="335" t="s">
        <v>2100</v>
      </c>
      <c r="C8" s="335" t="s">
        <v>2108</v>
      </c>
      <c r="D8" s="335" t="s">
        <v>2109</v>
      </c>
      <c r="E8" s="336" t="s">
        <v>445</v>
      </c>
      <c r="F8" s="335">
        <v>2018</v>
      </c>
    </row>
    <row r="9" spans="1:6">
      <c r="A9" s="335" t="s">
        <v>2110</v>
      </c>
      <c r="B9" s="335" t="s">
        <v>2100</v>
      </c>
      <c r="C9" s="335" t="s">
        <v>2111</v>
      </c>
      <c r="D9" s="335" t="s">
        <v>2112</v>
      </c>
      <c r="E9" s="336" t="s">
        <v>445</v>
      </c>
      <c r="F9" s="335">
        <v>2018</v>
      </c>
    </row>
    <row r="10" spans="1:6">
      <c r="A10" s="335" t="s">
        <v>2113</v>
      </c>
      <c r="B10" s="335" t="s">
        <v>2114</v>
      </c>
      <c r="C10" s="335" t="s">
        <v>2115</v>
      </c>
      <c r="D10" s="335" t="s">
        <v>2116</v>
      </c>
      <c r="E10" s="336" t="s">
        <v>445</v>
      </c>
      <c r="F10" s="335">
        <v>2018</v>
      </c>
    </row>
    <row r="11" spans="1:6">
      <c r="A11" s="335" t="s">
        <v>2117</v>
      </c>
      <c r="B11" s="335" t="s">
        <v>2118</v>
      </c>
      <c r="C11" s="335" t="s">
        <v>2119</v>
      </c>
      <c r="D11" s="335" t="s">
        <v>2120</v>
      </c>
      <c r="E11" s="336" t="s">
        <v>445</v>
      </c>
      <c r="F11" s="335">
        <v>2018</v>
      </c>
    </row>
    <row r="12" spans="1:6">
      <c r="A12" s="335" t="s">
        <v>2121</v>
      </c>
      <c r="B12" s="335" t="s">
        <v>1451</v>
      </c>
      <c r="C12" s="335" t="s">
        <v>2122</v>
      </c>
      <c r="D12" s="335" t="s">
        <v>2123</v>
      </c>
      <c r="E12" s="336" t="s">
        <v>445</v>
      </c>
      <c r="F12" s="335">
        <v>2018</v>
      </c>
    </row>
    <row r="13" spans="1:6">
      <c r="A13" s="335" t="s">
        <v>2124</v>
      </c>
      <c r="B13" s="335" t="s">
        <v>1451</v>
      </c>
      <c r="C13" s="335" t="s">
        <v>2122</v>
      </c>
      <c r="D13" s="335" t="s">
        <v>2125</v>
      </c>
      <c r="E13" s="336" t="s">
        <v>445</v>
      </c>
      <c r="F13" s="335">
        <v>2018</v>
      </c>
    </row>
    <row r="14" spans="1:6">
      <c r="A14" s="335" t="s">
        <v>2126</v>
      </c>
      <c r="B14" s="335" t="s">
        <v>1451</v>
      </c>
      <c r="C14" s="335" t="s">
        <v>2127</v>
      </c>
      <c r="D14" s="335" t="s">
        <v>2128</v>
      </c>
      <c r="E14" s="336" t="s">
        <v>445</v>
      </c>
      <c r="F14" s="335">
        <v>2018</v>
      </c>
    </row>
    <row r="15" spans="1:6">
      <c r="A15" s="335" t="s">
        <v>2129</v>
      </c>
      <c r="B15" s="335" t="s">
        <v>1451</v>
      </c>
      <c r="C15" s="335" t="s">
        <v>2130</v>
      </c>
      <c r="D15" s="335" t="s">
        <v>2131</v>
      </c>
      <c r="E15" s="336" t="s">
        <v>445</v>
      </c>
      <c r="F15" s="335">
        <v>2018</v>
      </c>
    </row>
    <row r="16" spans="1:6">
      <c r="A16" s="335" t="s">
        <v>2132</v>
      </c>
      <c r="B16" s="335" t="s">
        <v>1451</v>
      </c>
      <c r="C16" s="335" t="s">
        <v>2133</v>
      </c>
      <c r="D16" s="335" t="s">
        <v>2134</v>
      </c>
      <c r="E16" s="336" t="s">
        <v>445</v>
      </c>
      <c r="F16" s="335">
        <v>2018</v>
      </c>
    </row>
    <row r="17" spans="1:6">
      <c r="A17" s="335" t="s">
        <v>2135</v>
      </c>
      <c r="B17" s="335" t="s">
        <v>2136</v>
      </c>
      <c r="C17" s="335" t="s">
        <v>1606</v>
      </c>
      <c r="D17" s="335" t="s">
        <v>2137</v>
      </c>
      <c r="E17" s="336" t="s">
        <v>445</v>
      </c>
      <c r="F17" s="335">
        <v>2018</v>
      </c>
    </row>
    <row r="18" spans="1:6">
      <c r="A18" s="335" t="s">
        <v>2138</v>
      </c>
      <c r="B18" s="335" t="s">
        <v>2136</v>
      </c>
      <c r="C18" s="335" t="s">
        <v>2139</v>
      </c>
      <c r="D18" s="335" t="s">
        <v>2140</v>
      </c>
      <c r="E18" s="336" t="s">
        <v>445</v>
      </c>
      <c r="F18" s="335">
        <v>2018</v>
      </c>
    </row>
    <row r="19" spans="1:6">
      <c r="A19" s="335" t="s">
        <v>2141</v>
      </c>
      <c r="B19" s="335" t="s">
        <v>2136</v>
      </c>
      <c r="C19" s="335" t="s">
        <v>1612</v>
      </c>
      <c r="D19" s="335" t="s">
        <v>2142</v>
      </c>
      <c r="E19" s="336" t="s">
        <v>445</v>
      </c>
      <c r="F19" s="335">
        <v>2018</v>
      </c>
    </row>
    <row r="20" spans="1:6">
      <c r="A20" s="335" t="s">
        <v>2143</v>
      </c>
      <c r="B20" s="335" t="s">
        <v>2136</v>
      </c>
      <c r="C20" s="335" t="s">
        <v>2144</v>
      </c>
      <c r="D20" s="335" t="s">
        <v>2145</v>
      </c>
      <c r="E20" s="336" t="s">
        <v>445</v>
      </c>
      <c r="F20" s="335">
        <v>2018</v>
      </c>
    </row>
    <row r="21" spans="1:6">
      <c r="A21" s="335" t="s">
        <v>2146</v>
      </c>
      <c r="B21" s="335" t="s">
        <v>816</v>
      </c>
      <c r="C21" s="335" t="s">
        <v>2147</v>
      </c>
      <c r="D21" s="335" t="s">
        <v>2148</v>
      </c>
      <c r="E21" s="336" t="s">
        <v>445</v>
      </c>
      <c r="F21" s="335">
        <v>2018</v>
      </c>
    </row>
    <row r="22" spans="1:6">
      <c r="A22" s="335" t="s">
        <v>2149</v>
      </c>
      <c r="B22" s="335" t="s">
        <v>816</v>
      </c>
      <c r="C22" s="335" t="s">
        <v>2147</v>
      </c>
      <c r="D22" s="335" t="s">
        <v>2150</v>
      </c>
      <c r="E22" s="336" t="s">
        <v>445</v>
      </c>
      <c r="F22" s="335">
        <v>2018</v>
      </c>
    </row>
    <row r="23" spans="1:6">
      <c r="A23" s="335" t="s">
        <v>2151</v>
      </c>
      <c r="B23" s="335" t="s">
        <v>816</v>
      </c>
      <c r="C23" s="335" t="s">
        <v>2152</v>
      </c>
      <c r="D23" s="335" t="s">
        <v>2153</v>
      </c>
      <c r="E23" s="336" t="s">
        <v>445</v>
      </c>
      <c r="F23" s="335">
        <v>2018</v>
      </c>
    </row>
    <row r="24" spans="1:6">
      <c r="A24" s="335" t="s">
        <v>2154</v>
      </c>
      <c r="B24" s="335" t="s">
        <v>816</v>
      </c>
      <c r="C24" s="335" t="s">
        <v>2152</v>
      </c>
      <c r="D24" s="335" t="s">
        <v>2155</v>
      </c>
      <c r="E24" s="336" t="s">
        <v>445</v>
      </c>
      <c r="F24" s="335">
        <v>2018</v>
      </c>
    </row>
    <row r="25" spans="1:6">
      <c r="A25" s="335" t="s">
        <v>2156</v>
      </c>
      <c r="B25" s="335" t="s">
        <v>816</v>
      </c>
      <c r="C25" s="335" t="s">
        <v>2157</v>
      </c>
      <c r="D25" s="335" t="s">
        <v>2158</v>
      </c>
      <c r="E25" s="336" t="s">
        <v>445</v>
      </c>
      <c r="F25" s="335">
        <v>2018</v>
      </c>
    </row>
    <row r="26" spans="1:6">
      <c r="A26" s="335" t="s">
        <v>2159</v>
      </c>
      <c r="B26" s="335" t="s">
        <v>816</v>
      </c>
      <c r="C26" s="335" t="s">
        <v>2160</v>
      </c>
      <c r="D26" s="335" t="s">
        <v>2161</v>
      </c>
      <c r="E26" s="336" t="s">
        <v>445</v>
      </c>
      <c r="F26" s="335">
        <v>2018</v>
      </c>
    </row>
    <row r="27" spans="1:6">
      <c r="A27" s="335" t="s">
        <v>2162</v>
      </c>
      <c r="B27" s="335" t="s">
        <v>819</v>
      </c>
      <c r="C27" s="335" t="s">
        <v>2163</v>
      </c>
      <c r="D27" s="335" t="s">
        <v>2164</v>
      </c>
      <c r="E27" s="336" t="s">
        <v>445</v>
      </c>
      <c r="F27" s="335">
        <v>2018</v>
      </c>
    </row>
    <row r="28" spans="1:6">
      <c r="A28" s="335" t="s">
        <v>2165</v>
      </c>
      <c r="B28" s="335" t="s">
        <v>819</v>
      </c>
      <c r="C28" s="335" t="s">
        <v>2163</v>
      </c>
      <c r="D28" s="335" t="s">
        <v>2166</v>
      </c>
      <c r="E28" s="336" t="s">
        <v>445</v>
      </c>
      <c r="F28" s="335">
        <v>2018</v>
      </c>
    </row>
    <row r="29" spans="1:6">
      <c r="A29" s="335" t="s">
        <v>2167</v>
      </c>
      <c r="B29" s="335" t="s">
        <v>819</v>
      </c>
      <c r="C29" s="335" t="s">
        <v>2168</v>
      </c>
      <c r="D29" s="335" t="s">
        <v>2169</v>
      </c>
      <c r="E29" s="336" t="s">
        <v>445</v>
      </c>
      <c r="F29" s="335">
        <v>2018</v>
      </c>
    </row>
    <row r="30" spans="1:6">
      <c r="A30" s="335" t="s">
        <v>1790</v>
      </c>
      <c r="B30" s="335" t="s">
        <v>819</v>
      </c>
      <c r="C30" s="335" t="s">
        <v>2170</v>
      </c>
      <c r="D30" s="335" t="s">
        <v>2171</v>
      </c>
      <c r="E30" s="336" t="s">
        <v>445</v>
      </c>
      <c r="F30" s="335">
        <v>2018</v>
      </c>
    </row>
    <row r="31" spans="1:6">
      <c r="A31" s="335" t="s">
        <v>2172</v>
      </c>
      <c r="B31" s="335" t="s">
        <v>819</v>
      </c>
      <c r="C31" s="335" t="s">
        <v>2170</v>
      </c>
      <c r="D31" s="335" t="s">
        <v>2173</v>
      </c>
      <c r="E31" s="336" t="s">
        <v>445</v>
      </c>
      <c r="F31" s="335">
        <v>2018</v>
      </c>
    </row>
    <row r="32" spans="1:6">
      <c r="A32" s="335" t="s">
        <v>2174</v>
      </c>
      <c r="B32" s="335" t="s">
        <v>1527</v>
      </c>
      <c r="C32" s="335" t="s">
        <v>2175</v>
      </c>
      <c r="D32" s="335" t="s">
        <v>2176</v>
      </c>
      <c r="E32" s="336" t="s">
        <v>445</v>
      </c>
      <c r="F32" s="335">
        <v>2018</v>
      </c>
    </row>
    <row r="33" spans="1:6">
      <c r="A33" s="335" t="s">
        <v>2177</v>
      </c>
      <c r="B33" s="335" t="s">
        <v>1527</v>
      </c>
      <c r="C33" s="335" t="s">
        <v>2178</v>
      </c>
      <c r="D33" s="335" t="s">
        <v>2179</v>
      </c>
      <c r="E33" s="336" t="s">
        <v>445</v>
      </c>
      <c r="F33" s="335">
        <v>2018</v>
      </c>
    </row>
    <row r="34" spans="1:6">
      <c r="A34" s="335" t="s">
        <v>2180</v>
      </c>
      <c r="B34" s="335" t="s">
        <v>1527</v>
      </c>
      <c r="C34" s="335" t="s">
        <v>2181</v>
      </c>
      <c r="D34" s="335" t="s">
        <v>2182</v>
      </c>
      <c r="E34" s="336" t="s">
        <v>445</v>
      </c>
      <c r="F34" s="335">
        <v>2018</v>
      </c>
    </row>
    <row r="35" spans="1:6">
      <c r="A35" s="335" t="s">
        <v>2183</v>
      </c>
      <c r="B35" s="335" t="s">
        <v>1527</v>
      </c>
      <c r="C35" s="335" t="s">
        <v>2184</v>
      </c>
      <c r="D35" s="335" t="s">
        <v>2185</v>
      </c>
      <c r="E35" s="336" t="s">
        <v>445</v>
      </c>
      <c r="F35" s="335">
        <v>2018</v>
      </c>
    </row>
    <row r="36" spans="1:6">
      <c r="A36" s="335" t="s">
        <v>2186</v>
      </c>
      <c r="B36" s="335" t="s">
        <v>1527</v>
      </c>
      <c r="C36" s="335" t="s">
        <v>2187</v>
      </c>
      <c r="D36" s="335" t="s">
        <v>2188</v>
      </c>
      <c r="E36" s="336" t="s">
        <v>445</v>
      </c>
      <c r="F36" s="335">
        <v>2018</v>
      </c>
    </row>
    <row r="37" spans="1:6">
      <c r="A37" s="335" t="s">
        <v>2189</v>
      </c>
      <c r="B37" s="335" t="s">
        <v>1549</v>
      </c>
      <c r="C37" s="335" t="s">
        <v>2190</v>
      </c>
      <c r="D37" s="335" t="s">
        <v>2191</v>
      </c>
      <c r="E37" s="336" t="s">
        <v>445</v>
      </c>
      <c r="F37" s="335">
        <v>2018</v>
      </c>
    </row>
    <row r="38" spans="1:6">
      <c r="A38" s="337" t="s">
        <v>2192</v>
      </c>
      <c r="B38" s="337" t="s">
        <v>1549</v>
      </c>
      <c r="C38" s="337" t="s">
        <v>2193</v>
      </c>
      <c r="D38" s="337" t="s">
        <v>2194</v>
      </c>
      <c r="E38" s="336" t="s">
        <v>445</v>
      </c>
      <c r="F38" s="335">
        <v>2018</v>
      </c>
    </row>
    <row r="39" spans="1:6">
      <c r="A39" s="337" t="s">
        <v>2195</v>
      </c>
      <c r="B39" s="337" t="s">
        <v>1549</v>
      </c>
      <c r="C39" s="337" t="s">
        <v>2193</v>
      </c>
      <c r="D39" s="337" t="s">
        <v>2196</v>
      </c>
      <c r="E39" s="336" t="s">
        <v>445</v>
      </c>
      <c r="F39" s="335">
        <v>2018</v>
      </c>
    </row>
    <row r="40" spans="1:6">
      <c r="A40" s="337" t="s">
        <v>2197</v>
      </c>
      <c r="B40" s="337" t="s">
        <v>1549</v>
      </c>
      <c r="C40" s="337" t="s">
        <v>2198</v>
      </c>
      <c r="D40" s="337" t="s">
        <v>2199</v>
      </c>
      <c r="E40" s="336" t="s">
        <v>445</v>
      </c>
      <c r="F40" s="335">
        <v>2018</v>
      </c>
    </row>
    <row r="41" spans="1:6">
      <c r="A41" s="337" t="s">
        <v>2200</v>
      </c>
      <c r="B41" s="337" t="s">
        <v>1549</v>
      </c>
      <c r="C41" s="337" t="s">
        <v>2201</v>
      </c>
      <c r="D41" s="337" t="s">
        <v>2202</v>
      </c>
      <c r="E41" s="336" t="s">
        <v>445</v>
      </c>
      <c r="F41" s="335">
        <v>2018</v>
      </c>
    </row>
    <row r="42" spans="1:6">
      <c r="A42" s="337" t="s">
        <v>1859</v>
      </c>
      <c r="B42" s="337" t="s">
        <v>2097</v>
      </c>
      <c r="C42" s="337" t="s">
        <v>1474</v>
      </c>
      <c r="D42" s="337" t="s">
        <v>2203</v>
      </c>
      <c r="E42" s="336" t="s">
        <v>446</v>
      </c>
      <c r="F42" s="335">
        <v>2017</v>
      </c>
    </row>
    <row r="43" spans="1:6">
      <c r="A43" s="337" t="s">
        <v>2204</v>
      </c>
      <c r="B43" s="337" t="s">
        <v>2097</v>
      </c>
      <c r="C43" s="337" t="s">
        <v>2205</v>
      </c>
      <c r="D43" s="337" t="s">
        <v>2206</v>
      </c>
      <c r="E43" s="336" t="s">
        <v>446</v>
      </c>
      <c r="F43" s="335">
        <v>2017</v>
      </c>
    </row>
    <row r="44" spans="1:6">
      <c r="A44" s="337" t="s">
        <v>2207</v>
      </c>
      <c r="B44" s="337" t="s">
        <v>2097</v>
      </c>
      <c r="C44" s="337" t="s">
        <v>1474</v>
      </c>
      <c r="D44" s="337" t="s">
        <v>2208</v>
      </c>
      <c r="E44" s="336" t="s">
        <v>446</v>
      </c>
      <c r="F44" s="335">
        <v>2017</v>
      </c>
    </row>
    <row r="45" spans="1:6">
      <c r="A45" s="337" t="s">
        <v>2209</v>
      </c>
      <c r="B45" s="337" t="s">
        <v>2097</v>
      </c>
      <c r="C45" s="337" t="s">
        <v>2210</v>
      </c>
      <c r="D45" s="337" t="s">
        <v>2211</v>
      </c>
      <c r="E45" s="336" t="s">
        <v>446</v>
      </c>
      <c r="F45" s="335">
        <v>2017</v>
      </c>
    </row>
    <row r="46" spans="1:6">
      <c r="A46" s="337" t="s">
        <v>2212</v>
      </c>
      <c r="B46" s="337" t="s">
        <v>2097</v>
      </c>
      <c r="C46" s="337" t="s">
        <v>2213</v>
      </c>
      <c r="D46" s="337" t="s">
        <v>2214</v>
      </c>
      <c r="E46" s="336" t="s">
        <v>446</v>
      </c>
      <c r="F46" s="335">
        <v>2017</v>
      </c>
    </row>
    <row r="47" spans="1:6">
      <c r="A47" s="337" t="s">
        <v>2215</v>
      </c>
      <c r="B47" s="337" t="s">
        <v>2100</v>
      </c>
      <c r="C47" s="337" t="s">
        <v>2216</v>
      </c>
      <c r="D47" s="337" t="s">
        <v>2217</v>
      </c>
      <c r="E47" s="336" t="s">
        <v>446</v>
      </c>
      <c r="F47" s="335">
        <v>2017</v>
      </c>
    </row>
    <row r="48" spans="1:6">
      <c r="A48" s="337" t="s">
        <v>2218</v>
      </c>
      <c r="B48" s="337" t="s">
        <v>2114</v>
      </c>
      <c r="C48" s="337" t="s">
        <v>2119</v>
      </c>
      <c r="D48" s="337" t="s">
        <v>2219</v>
      </c>
      <c r="E48" s="336" t="s">
        <v>446</v>
      </c>
      <c r="F48" s="335">
        <v>2017</v>
      </c>
    </row>
    <row r="49" spans="1:6">
      <c r="A49" s="337" t="s">
        <v>2220</v>
      </c>
      <c r="B49" s="337" t="s">
        <v>2114</v>
      </c>
      <c r="C49" s="337" t="s">
        <v>2119</v>
      </c>
      <c r="D49" s="337" t="s">
        <v>2221</v>
      </c>
      <c r="E49" s="336" t="s">
        <v>446</v>
      </c>
      <c r="F49" s="335">
        <v>2017</v>
      </c>
    </row>
    <row r="50" spans="1:6">
      <c r="A50" s="337" t="s">
        <v>2222</v>
      </c>
      <c r="B50" s="337" t="s">
        <v>1451</v>
      </c>
      <c r="C50" s="337" t="s">
        <v>2223</v>
      </c>
      <c r="D50" s="337" t="s">
        <v>2224</v>
      </c>
      <c r="E50" s="336" t="s">
        <v>446</v>
      </c>
      <c r="F50" s="335">
        <v>2017</v>
      </c>
    </row>
    <row r="51" spans="1:6">
      <c r="A51" s="337" t="s">
        <v>2225</v>
      </c>
      <c r="B51" s="337" t="s">
        <v>1451</v>
      </c>
      <c r="C51" s="337" t="s">
        <v>2130</v>
      </c>
      <c r="D51" s="337" t="s">
        <v>2226</v>
      </c>
      <c r="E51" s="336" t="s">
        <v>446</v>
      </c>
      <c r="F51" s="335">
        <v>2017</v>
      </c>
    </row>
    <row r="52" spans="1:6">
      <c r="A52" s="337" t="s">
        <v>2227</v>
      </c>
      <c r="B52" s="337" t="s">
        <v>1451</v>
      </c>
      <c r="C52" s="337" t="s">
        <v>2228</v>
      </c>
      <c r="D52" s="337" t="s">
        <v>2229</v>
      </c>
      <c r="E52" s="336" t="s">
        <v>446</v>
      </c>
      <c r="F52" s="335">
        <v>2017</v>
      </c>
    </row>
    <row r="53" spans="1:6">
      <c r="A53" s="337" t="s">
        <v>2230</v>
      </c>
      <c r="B53" s="337" t="s">
        <v>1451</v>
      </c>
      <c r="C53" s="337" t="s">
        <v>2223</v>
      </c>
      <c r="D53" s="337" t="s">
        <v>2231</v>
      </c>
      <c r="E53" s="336" t="s">
        <v>446</v>
      </c>
      <c r="F53" s="335">
        <v>2017</v>
      </c>
    </row>
    <row r="54" spans="1:6">
      <c r="A54" s="337" t="s">
        <v>2232</v>
      </c>
      <c r="B54" s="337" t="s">
        <v>1451</v>
      </c>
      <c r="C54" s="337" t="s">
        <v>2122</v>
      </c>
      <c r="D54" s="337" t="s">
        <v>2233</v>
      </c>
      <c r="E54" s="336" t="s">
        <v>446</v>
      </c>
      <c r="F54" s="335">
        <v>2017</v>
      </c>
    </row>
    <row r="55" spans="1:6">
      <c r="A55" s="337" t="s">
        <v>2234</v>
      </c>
      <c r="B55" s="337" t="s">
        <v>2136</v>
      </c>
      <c r="C55" s="337" t="s">
        <v>2235</v>
      </c>
      <c r="D55" s="337" t="s">
        <v>2236</v>
      </c>
      <c r="E55" s="336" t="s">
        <v>446</v>
      </c>
      <c r="F55" s="335">
        <v>2017</v>
      </c>
    </row>
    <row r="56" spans="1:6">
      <c r="A56" s="337" t="s">
        <v>2237</v>
      </c>
      <c r="B56" s="337" t="s">
        <v>2136</v>
      </c>
      <c r="C56" s="337" t="s">
        <v>1612</v>
      </c>
      <c r="D56" s="337" t="s">
        <v>2238</v>
      </c>
      <c r="E56" s="336" t="s">
        <v>446</v>
      </c>
      <c r="F56" s="335">
        <v>2017</v>
      </c>
    </row>
    <row r="57" spans="1:6">
      <c r="A57" s="337" t="s">
        <v>2239</v>
      </c>
      <c r="B57" s="337" t="s">
        <v>2136</v>
      </c>
      <c r="C57" s="337" t="s">
        <v>1606</v>
      </c>
      <c r="D57" s="337" t="s">
        <v>2240</v>
      </c>
      <c r="E57" s="336" t="s">
        <v>446</v>
      </c>
      <c r="F57" s="335">
        <v>2017</v>
      </c>
    </row>
    <row r="58" spans="1:6">
      <c r="A58" s="337" t="s">
        <v>2241</v>
      </c>
      <c r="B58" s="337" t="s">
        <v>2136</v>
      </c>
      <c r="C58" s="337" t="s">
        <v>2139</v>
      </c>
      <c r="D58" s="337" t="s">
        <v>2242</v>
      </c>
      <c r="E58" s="336" t="s">
        <v>446</v>
      </c>
      <c r="F58" s="335">
        <v>2017</v>
      </c>
    </row>
    <row r="59" spans="1:6">
      <c r="A59" s="337" t="s">
        <v>2243</v>
      </c>
      <c r="B59" s="337" t="s">
        <v>2136</v>
      </c>
      <c r="C59" s="337" t="s">
        <v>2244</v>
      </c>
      <c r="D59" s="337" t="s">
        <v>2245</v>
      </c>
      <c r="E59" s="336" t="s">
        <v>446</v>
      </c>
      <c r="F59" s="335">
        <v>2017</v>
      </c>
    </row>
    <row r="60" spans="1:6">
      <c r="A60" s="337" t="s">
        <v>2246</v>
      </c>
      <c r="B60" s="337" t="s">
        <v>816</v>
      </c>
      <c r="C60" s="337" t="s">
        <v>2147</v>
      </c>
      <c r="D60" s="337" t="s">
        <v>2247</v>
      </c>
      <c r="E60" s="336" t="s">
        <v>446</v>
      </c>
      <c r="F60" s="335">
        <v>2017</v>
      </c>
    </row>
    <row r="61" spans="1:6">
      <c r="A61" s="337" t="s">
        <v>2248</v>
      </c>
      <c r="B61" s="337" t="s">
        <v>816</v>
      </c>
      <c r="C61" s="337" t="s">
        <v>2152</v>
      </c>
      <c r="D61" s="337" t="s">
        <v>2249</v>
      </c>
      <c r="E61" s="336" t="s">
        <v>446</v>
      </c>
      <c r="F61" s="335">
        <v>2017</v>
      </c>
    </row>
    <row r="62" spans="1:6">
      <c r="A62" s="337" t="s">
        <v>2250</v>
      </c>
      <c r="B62" s="337" t="s">
        <v>816</v>
      </c>
      <c r="C62" s="337" t="s">
        <v>2152</v>
      </c>
      <c r="D62" s="337" t="s">
        <v>2251</v>
      </c>
      <c r="E62" s="336" t="s">
        <v>446</v>
      </c>
      <c r="F62" s="335">
        <v>2017</v>
      </c>
    </row>
    <row r="63" spans="1:6">
      <c r="A63" s="337" t="s">
        <v>2252</v>
      </c>
      <c r="B63" s="337" t="s">
        <v>816</v>
      </c>
      <c r="C63" s="337" t="s">
        <v>2147</v>
      </c>
      <c r="D63" s="337" t="s">
        <v>2253</v>
      </c>
      <c r="E63" s="336" t="s">
        <v>446</v>
      </c>
      <c r="F63" s="335">
        <v>2017</v>
      </c>
    </row>
    <row r="64" spans="1:6">
      <c r="A64" s="337" t="s">
        <v>2254</v>
      </c>
      <c r="B64" s="337" t="s">
        <v>816</v>
      </c>
      <c r="C64" s="337" t="s">
        <v>2255</v>
      </c>
      <c r="D64" s="337" t="s">
        <v>2256</v>
      </c>
      <c r="E64" s="336" t="s">
        <v>446</v>
      </c>
      <c r="F64" s="335">
        <v>2017</v>
      </c>
    </row>
    <row r="65" spans="1:6">
      <c r="A65" s="337" t="s">
        <v>2257</v>
      </c>
      <c r="B65" s="337" t="s">
        <v>816</v>
      </c>
      <c r="C65" s="337" t="s">
        <v>2258</v>
      </c>
      <c r="D65" s="337" t="s">
        <v>2259</v>
      </c>
      <c r="E65" s="336" t="s">
        <v>446</v>
      </c>
      <c r="F65" s="335">
        <v>2017</v>
      </c>
    </row>
    <row r="66" spans="1:6">
      <c r="A66" s="337" t="s">
        <v>2260</v>
      </c>
      <c r="B66" s="337" t="s">
        <v>1527</v>
      </c>
      <c r="C66" s="337" t="s">
        <v>2261</v>
      </c>
      <c r="D66" s="337" t="s">
        <v>2262</v>
      </c>
      <c r="E66" s="336" t="s">
        <v>446</v>
      </c>
      <c r="F66" s="335">
        <v>2017</v>
      </c>
    </row>
    <row r="67" spans="1:6">
      <c r="A67" s="337" t="s">
        <v>2263</v>
      </c>
      <c r="B67" s="337" t="s">
        <v>1527</v>
      </c>
      <c r="C67" s="337" t="s">
        <v>2175</v>
      </c>
      <c r="D67" s="337" t="s">
        <v>2264</v>
      </c>
      <c r="E67" s="336" t="s">
        <v>446</v>
      </c>
      <c r="F67" s="335">
        <v>2017</v>
      </c>
    </row>
    <row r="68" spans="1:6">
      <c r="A68" s="337" t="s">
        <v>1857</v>
      </c>
      <c r="B68" s="337" t="s">
        <v>1527</v>
      </c>
      <c r="C68" s="337" t="s">
        <v>2265</v>
      </c>
      <c r="D68" s="337" t="s">
        <v>2266</v>
      </c>
      <c r="E68" s="336" t="s">
        <v>446</v>
      </c>
      <c r="F68" s="335">
        <v>2017</v>
      </c>
    </row>
    <row r="69" spans="1:6">
      <c r="A69" s="337" t="s">
        <v>2267</v>
      </c>
      <c r="B69" s="337" t="s">
        <v>1527</v>
      </c>
      <c r="C69" s="337" t="s">
        <v>2268</v>
      </c>
      <c r="D69" s="337" t="s">
        <v>2269</v>
      </c>
      <c r="E69" s="336" t="s">
        <v>446</v>
      </c>
      <c r="F69" s="335">
        <v>2017</v>
      </c>
    </row>
    <row r="70" spans="1:6">
      <c r="A70" s="337" t="s">
        <v>2270</v>
      </c>
      <c r="B70" s="337" t="s">
        <v>1527</v>
      </c>
      <c r="C70" s="337" t="s">
        <v>2271</v>
      </c>
      <c r="D70" s="337" t="s">
        <v>2272</v>
      </c>
      <c r="E70" s="336" t="s">
        <v>446</v>
      </c>
      <c r="F70" s="335">
        <v>2017</v>
      </c>
    </row>
    <row r="71" spans="1:6">
      <c r="A71" s="337" t="s">
        <v>2273</v>
      </c>
      <c r="B71" s="337" t="s">
        <v>819</v>
      </c>
      <c r="C71" s="337" t="s">
        <v>2168</v>
      </c>
      <c r="D71" s="337" t="s">
        <v>2274</v>
      </c>
      <c r="E71" s="336" t="s">
        <v>446</v>
      </c>
      <c r="F71" s="335">
        <v>2017</v>
      </c>
    </row>
    <row r="72" spans="1:6">
      <c r="A72" s="337" t="s">
        <v>2275</v>
      </c>
      <c r="B72" s="337" t="s">
        <v>819</v>
      </c>
      <c r="C72" s="337" t="s">
        <v>2170</v>
      </c>
      <c r="D72" s="337" t="s">
        <v>2276</v>
      </c>
      <c r="E72" s="336" t="s">
        <v>446</v>
      </c>
      <c r="F72" s="335">
        <v>2017</v>
      </c>
    </row>
    <row r="73" spans="1:6">
      <c r="A73" s="337" t="s">
        <v>2277</v>
      </c>
      <c r="B73" s="337" t="s">
        <v>819</v>
      </c>
      <c r="C73" s="337" t="s">
        <v>2278</v>
      </c>
      <c r="D73" s="337" t="s">
        <v>2279</v>
      </c>
      <c r="E73" s="336" t="s">
        <v>446</v>
      </c>
      <c r="F73" s="335">
        <v>2017</v>
      </c>
    </row>
    <row r="74" spans="1:6">
      <c r="A74" s="337" t="s">
        <v>2280</v>
      </c>
      <c r="B74" s="337" t="s">
        <v>819</v>
      </c>
      <c r="C74" s="337" t="s">
        <v>2278</v>
      </c>
      <c r="D74" s="337" t="s">
        <v>2281</v>
      </c>
      <c r="E74" s="336" t="s">
        <v>446</v>
      </c>
      <c r="F74" s="335">
        <v>2017</v>
      </c>
    </row>
    <row r="75" spans="1:6">
      <c r="A75" s="337" t="s">
        <v>1596</v>
      </c>
      <c r="B75" s="337" t="s">
        <v>819</v>
      </c>
      <c r="C75" s="337" t="s">
        <v>2170</v>
      </c>
      <c r="D75" s="337" t="s">
        <v>2282</v>
      </c>
      <c r="E75" s="336" t="s">
        <v>446</v>
      </c>
      <c r="F75" s="335">
        <v>2017</v>
      </c>
    </row>
    <row r="76" spans="1:6">
      <c r="A76" s="337" t="s">
        <v>2283</v>
      </c>
      <c r="B76" s="337" t="s">
        <v>819</v>
      </c>
      <c r="C76" s="337" t="s">
        <v>2168</v>
      </c>
      <c r="D76" s="337" t="s">
        <v>2284</v>
      </c>
      <c r="E76" s="336" t="s">
        <v>446</v>
      </c>
      <c r="F76" s="335">
        <v>2017</v>
      </c>
    </row>
    <row r="77" spans="1:6">
      <c r="A77" s="337" t="s">
        <v>2285</v>
      </c>
      <c r="B77" s="337" t="s">
        <v>1549</v>
      </c>
      <c r="C77" s="337" t="s">
        <v>2201</v>
      </c>
      <c r="D77" s="337" t="s">
        <v>2286</v>
      </c>
      <c r="E77" s="336" t="s">
        <v>446</v>
      </c>
      <c r="F77" s="335">
        <v>2017</v>
      </c>
    </row>
    <row r="78" spans="1:6">
      <c r="A78" s="337" t="s">
        <v>2287</v>
      </c>
      <c r="B78" s="337" t="s">
        <v>1549</v>
      </c>
      <c r="C78" s="337" t="s">
        <v>2288</v>
      </c>
      <c r="D78" s="337" t="s">
        <v>2289</v>
      </c>
      <c r="E78" s="336" t="s">
        <v>446</v>
      </c>
      <c r="F78" s="335">
        <v>2017</v>
      </c>
    </row>
    <row r="79" spans="1:6">
      <c r="A79" s="337" t="s">
        <v>2290</v>
      </c>
      <c r="B79" s="337" t="s">
        <v>1549</v>
      </c>
      <c r="C79" s="337" t="s">
        <v>1566</v>
      </c>
      <c r="D79" s="337" t="s">
        <v>2291</v>
      </c>
      <c r="E79" s="336" t="s">
        <v>446</v>
      </c>
      <c r="F79" s="335">
        <v>2017</v>
      </c>
    </row>
    <row r="80" spans="1:6">
      <c r="A80" s="337" t="s">
        <v>2292</v>
      </c>
      <c r="B80" s="337" t="s">
        <v>1549</v>
      </c>
      <c r="C80" s="337" t="s">
        <v>2293</v>
      </c>
      <c r="D80" s="337" t="s">
        <v>2294</v>
      </c>
      <c r="E80" s="336" t="s">
        <v>446</v>
      </c>
      <c r="F80" s="335">
        <v>2017</v>
      </c>
    </row>
    <row r="81" spans="1:6">
      <c r="A81" s="337" t="s">
        <v>2295</v>
      </c>
      <c r="B81" s="337" t="s">
        <v>1549</v>
      </c>
      <c r="C81" s="337" t="s">
        <v>2296</v>
      </c>
      <c r="D81" s="337" t="s">
        <v>2297</v>
      </c>
      <c r="E81" s="336" t="s">
        <v>446</v>
      </c>
      <c r="F81" s="335">
        <v>2017</v>
      </c>
    </row>
    <row r="82" spans="1:6">
      <c r="A82" s="337" t="s">
        <v>2298</v>
      </c>
      <c r="B82" s="337" t="s">
        <v>1549</v>
      </c>
      <c r="C82" s="337" t="s">
        <v>2198</v>
      </c>
      <c r="D82" s="337" t="s">
        <v>2299</v>
      </c>
      <c r="E82" s="336" t="s">
        <v>446</v>
      </c>
      <c r="F82" s="335">
        <v>2017</v>
      </c>
    </row>
    <row r="83" spans="1:6">
      <c r="A83" s="337" t="s">
        <v>2300</v>
      </c>
      <c r="B83" s="337" t="s">
        <v>2097</v>
      </c>
      <c r="C83" s="337" t="s">
        <v>1474</v>
      </c>
      <c r="D83" s="337" t="s">
        <v>2301</v>
      </c>
      <c r="E83" s="336" t="s">
        <v>447</v>
      </c>
      <c r="F83" s="335">
        <v>2016</v>
      </c>
    </row>
    <row r="84" spans="1:6">
      <c r="A84" s="337" t="s">
        <v>2302</v>
      </c>
      <c r="B84" s="337" t="s">
        <v>2097</v>
      </c>
      <c r="C84" s="337" t="s">
        <v>2210</v>
      </c>
      <c r="D84" s="337" t="s">
        <v>2303</v>
      </c>
      <c r="E84" s="336" t="s">
        <v>447</v>
      </c>
      <c r="F84" s="335">
        <v>2016</v>
      </c>
    </row>
    <row r="85" spans="1:6">
      <c r="A85" s="337" t="s">
        <v>2304</v>
      </c>
      <c r="B85" s="337" t="s">
        <v>2097</v>
      </c>
      <c r="C85" s="337" t="s">
        <v>2213</v>
      </c>
      <c r="D85" s="337" t="s">
        <v>2305</v>
      </c>
      <c r="E85" s="336" t="s">
        <v>447</v>
      </c>
      <c r="F85" s="335">
        <v>2016</v>
      </c>
    </row>
    <row r="86" spans="1:6">
      <c r="A86" s="337" t="s">
        <v>2306</v>
      </c>
      <c r="B86" s="337" t="s">
        <v>2097</v>
      </c>
      <c r="C86" s="337" t="s">
        <v>1474</v>
      </c>
      <c r="D86" s="337" t="s">
        <v>2307</v>
      </c>
      <c r="E86" s="336" t="s">
        <v>447</v>
      </c>
      <c r="F86" s="335">
        <v>2016</v>
      </c>
    </row>
    <row r="87" spans="1:6">
      <c r="A87" s="337" t="s">
        <v>1893</v>
      </c>
      <c r="B87" s="337" t="s">
        <v>2097</v>
      </c>
      <c r="C87" s="335" t="s">
        <v>2216</v>
      </c>
      <c r="D87" s="337" t="s">
        <v>2308</v>
      </c>
      <c r="E87" s="336" t="s">
        <v>447</v>
      </c>
      <c r="F87" s="335">
        <v>2016</v>
      </c>
    </row>
    <row r="88" spans="1:6">
      <c r="A88" s="337" t="s">
        <v>2309</v>
      </c>
      <c r="B88" s="337" t="s">
        <v>2100</v>
      </c>
      <c r="C88" s="335" t="s">
        <v>2213</v>
      </c>
      <c r="D88" s="337" t="s">
        <v>2310</v>
      </c>
      <c r="E88" s="336" t="s">
        <v>447</v>
      </c>
      <c r="F88" s="335">
        <v>2016</v>
      </c>
    </row>
    <row r="89" spans="1:6">
      <c r="A89" s="337" t="s">
        <v>2311</v>
      </c>
      <c r="B89" s="337" t="s">
        <v>2114</v>
      </c>
      <c r="C89" s="335" t="s">
        <v>2119</v>
      </c>
      <c r="D89" s="337" t="s">
        <v>2312</v>
      </c>
      <c r="E89" s="336" t="s">
        <v>447</v>
      </c>
      <c r="F89" s="335">
        <v>2016</v>
      </c>
    </row>
    <row r="90" spans="1:6">
      <c r="A90" s="337" t="s">
        <v>2313</v>
      </c>
      <c r="B90" s="337" t="s">
        <v>2114</v>
      </c>
      <c r="C90" s="335" t="s">
        <v>2119</v>
      </c>
      <c r="D90" s="337" t="s">
        <v>2314</v>
      </c>
      <c r="E90" s="336" t="s">
        <v>447</v>
      </c>
      <c r="F90" s="335">
        <v>2016</v>
      </c>
    </row>
    <row r="91" spans="1:6">
      <c r="A91" s="337" t="s">
        <v>2315</v>
      </c>
      <c r="B91" s="337" t="s">
        <v>1451</v>
      </c>
      <c r="C91" s="335" t="s">
        <v>2122</v>
      </c>
      <c r="D91" s="337" t="s">
        <v>2316</v>
      </c>
      <c r="E91" s="336" t="s">
        <v>447</v>
      </c>
      <c r="F91" s="335">
        <v>2016</v>
      </c>
    </row>
    <row r="92" spans="1:6">
      <c r="A92" s="337" t="s">
        <v>2317</v>
      </c>
      <c r="B92" s="337" t="s">
        <v>1451</v>
      </c>
      <c r="C92" s="335" t="s">
        <v>2130</v>
      </c>
      <c r="D92" s="337" t="s">
        <v>2318</v>
      </c>
      <c r="E92" s="336" t="s">
        <v>447</v>
      </c>
      <c r="F92" s="335">
        <v>2016</v>
      </c>
    </row>
    <row r="93" spans="1:6">
      <c r="A93" s="337" t="s">
        <v>2319</v>
      </c>
      <c r="B93" s="337" t="s">
        <v>1451</v>
      </c>
      <c r="C93" s="335" t="s">
        <v>2223</v>
      </c>
      <c r="D93" s="337" t="s">
        <v>2320</v>
      </c>
      <c r="E93" s="336" t="s">
        <v>447</v>
      </c>
      <c r="F93" s="335">
        <v>2016</v>
      </c>
    </row>
    <row r="94" spans="1:6">
      <c r="A94" s="337" t="s">
        <v>1807</v>
      </c>
      <c r="B94" s="337" t="s">
        <v>1451</v>
      </c>
      <c r="C94" s="335" t="s">
        <v>2321</v>
      </c>
      <c r="D94" s="337" t="s">
        <v>2322</v>
      </c>
      <c r="E94" s="336" t="s">
        <v>447</v>
      </c>
      <c r="F94" s="335">
        <v>2016</v>
      </c>
    </row>
    <row r="95" spans="1:6">
      <c r="A95" s="337" t="s">
        <v>2323</v>
      </c>
      <c r="B95" s="337" t="s">
        <v>1451</v>
      </c>
      <c r="C95" s="335" t="s">
        <v>2223</v>
      </c>
      <c r="D95" s="337" t="s">
        <v>2324</v>
      </c>
      <c r="E95" s="336" t="s">
        <v>447</v>
      </c>
      <c r="F95" s="335">
        <v>2016</v>
      </c>
    </row>
    <row r="96" spans="1:6">
      <c r="A96" s="337" t="s">
        <v>2325</v>
      </c>
      <c r="B96" s="337" t="s">
        <v>2136</v>
      </c>
      <c r="C96" s="335" t="s">
        <v>2139</v>
      </c>
      <c r="D96" s="337" t="s">
        <v>2326</v>
      </c>
      <c r="E96" s="336" t="s">
        <v>447</v>
      </c>
      <c r="F96" s="335">
        <v>2016</v>
      </c>
    </row>
    <row r="97" spans="1:6">
      <c r="A97" s="337" t="s">
        <v>2327</v>
      </c>
      <c r="B97" s="337" t="s">
        <v>2136</v>
      </c>
      <c r="C97" s="335" t="s">
        <v>2235</v>
      </c>
      <c r="D97" s="337" t="s">
        <v>2328</v>
      </c>
      <c r="E97" s="336" t="s">
        <v>447</v>
      </c>
      <c r="F97" s="335">
        <v>2016</v>
      </c>
    </row>
    <row r="98" spans="1:6">
      <c r="A98" s="337" t="s">
        <v>2329</v>
      </c>
      <c r="B98" s="337" t="s">
        <v>2136</v>
      </c>
      <c r="C98" s="335" t="s">
        <v>2139</v>
      </c>
      <c r="D98" s="337" t="s">
        <v>2330</v>
      </c>
      <c r="E98" s="336" t="s">
        <v>447</v>
      </c>
      <c r="F98" s="335">
        <v>2016</v>
      </c>
    </row>
    <row r="99" spans="1:6">
      <c r="A99" s="337" t="s">
        <v>2331</v>
      </c>
      <c r="B99" s="337" t="s">
        <v>2136</v>
      </c>
      <c r="C99" s="335" t="s">
        <v>2332</v>
      </c>
      <c r="D99" s="337" t="s">
        <v>2333</v>
      </c>
      <c r="E99" s="336" t="s">
        <v>447</v>
      </c>
      <c r="F99" s="335">
        <v>2016</v>
      </c>
    </row>
    <row r="100" spans="1:6">
      <c r="A100" s="337" t="s">
        <v>2334</v>
      </c>
      <c r="B100" s="337" t="s">
        <v>2136</v>
      </c>
      <c r="C100" s="335" t="s">
        <v>2335</v>
      </c>
      <c r="D100" s="337" t="s">
        <v>2336</v>
      </c>
      <c r="E100" s="336" t="s">
        <v>447</v>
      </c>
      <c r="F100" s="335">
        <v>2016</v>
      </c>
    </row>
    <row r="101" spans="1:6">
      <c r="A101" s="337" t="s">
        <v>2337</v>
      </c>
      <c r="B101" s="337" t="s">
        <v>816</v>
      </c>
      <c r="C101" s="335" t="s">
        <v>2338</v>
      </c>
      <c r="D101" s="337" t="s">
        <v>2339</v>
      </c>
      <c r="E101" s="336" t="s">
        <v>447</v>
      </c>
      <c r="F101" s="335">
        <v>2016</v>
      </c>
    </row>
    <row r="102" spans="1:6">
      <c r="A102" s="337" t="s">
        <v>2340</v>
      </c>
      <c r="B102" s="337" t="s">
        <v>816</v>
      </c>
      <c r="C102" s="335" t="s">
        <v>2152</v>
      </c>
      <c r="D102" s="337" t="s">
        <v>2341</v>
      </c>
      <c r="E102" s="336" t="s">
        <v>447</v>
      </c>
      <c r="F102" s="335">
        <v>2016</v>
      </c>
    </row>
    <row r="103" spans="1:6">
      <c r="A103" s="337" t="s">
        <v>2342</v>
      </c>
      <c r="B103" s="337" t="s">
        <v>816</v>
      </c>
      <c r="C103" s="335" t="s">
        <v>2147</v>
      </c>
      <c r="D103" s="337" t="s">
        <v>2343</v>
      </c>
      <c r="E103" s="336" t="s">
        <v>447</v>
      </c>
      <c r="F103" s="335">
        <v>2016</v>
      </c>
    </row>
    <row r="104" spans="1:6">
      <c r="A104" s="337" t="s">
        <v>2344</v>
      </c>
      <c r="B104" s="337" t="s">
        <v>816</v>
      </c>
      <c r="C104" s="335" t="s">
        <v>2147</v>
      </c>
      <c r="D104" s="337" t="s">
        <v>2345</v>
      </c>
      <c r="E104" s="336" t="s">
        <v>447</v>
      </c>
      <c r="F104" s="335">
        <v>2016</v>
      </c>
    </row>
    <row r="105" spans="1:6">
      <c r="A105" s="337" t="s">
        <v>2346</v>
      </c>
      <c r="B105" s="337" t="s">
        <v>816</v>
      </c>
      <c r="C105" s="335" t="s">
        <v>2347</v>
      </c>
      <c r="D105" s="337" t="s">
        <v>2348</v>
      </c>
      <c r="E105" s="336" t="s">
        <v>447</v>
      </c>
      <c r="F105" s="335">
        <v>2016</v>
      </c>
    </row>
    <row r="106" spans="1:6">
      <c r="A106" s="337" t="s">
        <v>2349</v>
      </c>
      <c r="B106" s="337" t="s">
        <v>816</v>
      </c>
      <c r="C106" s="335" t="s">
        <v>2152</v>
      </c>
      <c r="D106" s="337" t="s">
        <v>2350</v>
      </c>
      <c r="E106" s="336" t="s">
        <v>447</v>
      </c>
      <c r="F106" s="335">
        <v>2016</v>
      </c>
    </row>
    <row r="107" spans="1:6">
      <c r="A107" s="337" t="s">
        <v>2351</v>
      </c>
      <c r="B107" s="337" t="s">
        <v>1527</v>
      </c>
      <c r="C107" s="335" t="s">
        <v>2175</v>
      </c>
      <c r="D107" s="337" t="s">
        <v>2352</v>
      </c>
      <c r="E107" s="336" t="s">
        <v>447</v>
      </c>
      <c r="F107" s="335">
        <v>2016</v>
      </c>
    </row>
    <row r="108" spans="1:6">
      <c r="A108" s="337" t="s">
        <v>2353</v>
      </c>
      <c r="B108" s="337" t="s">
        <v>1527</v>
      </c>
      <c r="C108" s="335" t="s">
        <v>2354</v>
      </c>
      <c r="D108" s="337" t="s">
        <v>2355</v>
      </c>
      <c r="E108" s="336" t="s">
        <v>447</v>
      </c>
      <c r="F108" s="335">
        <v>2016</v>
      </c>
    </row>
    <row r="109" spans="1:6">
      <c r="A109" s="337" t="s">
        <v>2356</v>
      </c>
      <c r="B109" s="337" t="s">
        <v>1527</v>
      </c>
      <c r="C109" s="335" t="s">
        <v>2268</v>
      </c>
      <c r="D109" s="337" t="s">
        <v>2357</v>
      </c>
      <c r="E109" s="336" t="s">
        <v>447</v>
      </c>
      <c r="F109" s="335">
        <v>2016</v>
      </c>
    </row>
    <row r="110" spans="1:6">
      <c r="A110" s="337" t="s">
        <v>2358</v>
      </c>
      <c r="B110" s="337" t="s">
        <v>1527</v>
      </c>
      <c r="C110" s="335" t="s">
        <v>2175</v>
      </c>
      <c r="D110" s="337" t="s">
        <v>2359</v>
      </c>
      <c r="E110" s="336" t="s">
        <v>447</v>
      </c>
      <c r="F110" s="335">
        <v>2016</v>
      </c>
    </row>
    <row r="111" spans="1:6">
      <c r="A111" s="337" t="s">
        <v>2360</v>
      </c>
      <c r="B111" s="337" t="s">
        <v>1527</v>
      </c>
      <c r="C111" s="335" t="s">
        <v>2261</v>
      </c>
      <c r="D111" s="337" t="s">
        <v>2361</v>
      </c>
      <c r="E111" s="336" t="s">
        <v>447</v>
      </c>
      <c r="F111" s="335">
        <v>2016</v>
      </c>
    </row>
    <row r="112" spans="1:6">
      <c r="A112" s="337" t="s">
        <v>2362</v>
      </c>
      <c r="B112" s="337" t="s">
        <v>819</v>
      </c>
      <c r="C112" s="335" t="s">
        <v>2170</v>
      </c>
      <c r="D112" s="337" t="s">
        <v>2363</v>
      </c>
      <c r="E112" s="336" t="s">
        <v>447</v>
      </c>
      <c r="F112" s="335">
        <v>2016</v>
      </c>
    </row>
    <row r="113" spans="1:6">
      <c r="A113" s="337" t="s">
        <v>2364</v>
      </c>
      <c r="B113" s="337" t="s">
        <v>819</v>
      </c>
      <c r="C113" s="335" t="s">
        <v>2168</v>
      </c>
      <c r="D113" s="337" t="s">
        <v>2365</v>
      </c>
      <c r="E113" s="336" t="s">
        <v>447</v>
      </c>
      <c r="F113" s="335">
        <v>2016</v>
      </c>
    </row>
    <row r="114" spans="1:6">
      <c r="A114" s="337" t="s">
        <v>2366</v>
      </c>
      <c r="B114" s="337" t="s">
        <v>819</v>
      </c>
      <c r="C114" s="335" t="s">
        <v>2163</v>
      </c>
      <c r="D114" s="337" t="s">
        <v>2367</v>
      </c>
      <c r="E114" s="336" t="s">
        <v>447</v>
      </c>
      <c r="F114" s="335">
        <v>2016</v>
      </c>
    </row>
    <row r="115" spans="1:6">
      <c r="A115" s="337" t="s">
        <v>2368</v>
      </c>
      <c r="B115" s="337" t="s">
        <v>819</v>
      </c>
      <c r="C115" s="335" t="s">
        <v>2163</v>
      </c>
      <c r="D115" s="337" t="s">
        <v>2369</v>
      </c>
      <c r="E115" s="336" t="s">
        <v>447</v>
      </c>
      <c r="F115" s="335">
        <v>2016</v>
      </c>
    </row>
    <row r="116" spans="1:6">
      <c r="A116" s="337" t="s">
        <v>2370</v>
      </c>
      <c r="B116" s="337" t="s">
        <v>819</v>
      </c>
      <c r="C116" s="335" t="s">
        <v>2168</v>
      </c>
      <c r="D116" s="337" t="s">
        <v>2371</v>
      </c>
      <c r="E116" s="336" t="s">
        <v>447</v>
      </c>
      <c r="F116" s="335">
        <v>2016</v>
      </c>
    </row>
    <row r="117" spans="1:6">
      <c r="A117" s="337" t="s">
        <v>2372</v>
      </c>
      <c r="B117" s="337" t="s">
        <v>819</v>
      </c>
      <c r="C117" s="335" t="s">
        <v>2170</v>
      </c>
      <c r="D117" s="337" t="s">
        <v>2373</v>
      </c>
      <c r="E117" s="336" t="s">
        <v>447</v>
      </c>
      <c r="F117" s="335">
        <v>2016</v>
      </c>
    </row>
    <row r="118" spans="1:6">
      <c r="A118" s="337" t="s">
        <v>2374</v>
      </c>
      <c r="B118" s="337" t="s">
        <v>1549</v>
      </c>
      <c r="C118" s="335" t="s">
        <v>2198</v>
      </c>
      <c r="D118" s="337" t="s">
        <v>2375</v>
      </c>
      <c r="E118" s="336" t="s">
        <v>447</v>
      </c>
      <c r="F118" s="335">
        <v>2016</v>
      </c>
    </row>
    <row r="119" spans="1:6">
      <c r="A119" s="337" t="s">
        <v>2376</v>
      </c>
      <c r="B119" s="337" t="s">
        <v>1549</v>
      </c>
      <c r="C119" s="335" t="s">
        <v>2293</v>
      </c>
      <c r="D119" s="337" t="s">
        <v>2377</v>
      </c>
      <c r="E119" s="336" t="s">
        <v>447</v>
      </c>
      <c r="F119" s="335">
        <v>2016</v>
      </c>
    </row>
    <row r="120" spans="1:6">
      <c r="A120" s="337" t="s">
        <v>2378</v>
      </c>
      <c r="B120" s="337" t="s">
        <v>1549</v>
      </c>
      <c r="C120" s="335" t="s">
        <v>1566</v>
      </c>
      <c r="D120" s="337" t="s">
        <v>2379</v>
      </c>
      <c r="E120" s="336" t="s">
        <v>447</v>
      </c>
      <c r="F120" s="335">
        <v>2016</v>
      </c>
    </row>
    <row r="121" spans="1:6">
      <c r="A121" s="337" t="s">
        <v>2380</v>
      </c>
      <c r="B121" s="337" t="s">
        <v>1549</v>
      </c>
      <c r="C121" s="335" t="s">
        <v>2381</v>
      </c>
      <c r="D121" s="337" t="s">
        <v>2382</v>
      </c>
      <c r="E121" s="336" t="s">
        <v>447</v>
      </c>
      <c r="F121" s="335">
        <v>2016</v>
      </c>
    </row>
    <row r="122" spans="1:6">
      <c r="A122" s="337" t="s">
        <v>2383</v>
      </c>
      <c r="B122" s="337" t="s">
        <v>1549</v>
      </c>
      <c r="C122" s="335" t="s">
        <v>2296</v>
      </c>
      <c r="D122" s="337" t="s">
        <v>2384</v>
      </c>
      <c r="E122" s="336" t="s">
        <v>447</v>
      </c>
      <c r="F122" s="335">
        <v>2016</v>
      </c>
    </row>
    <row r="123" spans="1:6">
      <c r="A123" s="337" t="s">
        <v>2385</v>
      </c>
      <c r="B123" s="337" t="s">
        <v>1549</v>
      </c>
      <c r="C123" s="335" t="s">
        <v>2288</v>
      </c>
      <c r="D123" s="337" t="s">
        <v>2386</v>
      </c>
      <c r="E123" s="336" t="s">
        <v>447</v>
      </c>
      <c r="F123" s="335">
        <v>2016</v>
      </c>
    </row>
    <row r="124" spans="1:6">
      <c r="A124" s="337" t="s">
        <v>2387</v>
      </c>
      <c r="B124" s="337" t="s">
        <v>2097</v>
      </c>
      <c r="C124" s="335" t="s">
        <v>1474</v>
      </c>
      <c r="D124" s="337" t="s">
        <v>2388</v>
      </c>
      <c r="E124" s="336" t="s">
        <v>2389</v>
      </c>
      <c r="F124" s="335">
        <v>2015</v>
      </c>
    </row>
    <row r="125" spans="1:6">
      <c r="A125" s="337" t="s">
        <v>2390</v>
      </c>
      <c r="B125" s="337" t="s">
        <v>2097</v>
      </c>
      <c r="C125" s="335" t="s">
        <v>2210</v>
      </c>
      <c r="D125" s="337" t="s">
        <v>2391</v>
      </c>
      <c r="E125" s="336" t="s">
        <v>2389</v>
      </c>
      <c r="F125" s="335">
        <v>2015</v>
      </c>
    </row>
    <row r="126" spans="1:6">
      <c r="A126" s="337" t="s">
        <v>2392</v>
      </c>
      <c r="B126" s="337" t="s">
        <v>2097</v>
      </c>
      <c r="C126" s="335" t="s">
        <v>1474</v>
      </c>
      <c r="D126" s="337" t="s">
        <v>2393</v>
      </c>
      <c r="E126" s="336" t="s">
        <v>2389</v>
      </c>
      <c r="F126" s="335">
        <v>2015</v>
      </c>
    </row>
    <row r="127" spans="1:6">
      <c r="A127" s="337" t="s">
        <v>2394</v>
      </c>
      <c r="B127" s="337" t="s">
        <v>2097</v>
      </c>
      <c r="C127" s="335" t="s">
        <v>2213</v>
      </c>
      <c r="D127" s="337" t="s">
        <v>2395</v>
      </c>
      <c r="E127" s="336" t="s">
        <v>2389</v>
      </c>
      <c r="F127" s="335">
        <v>2015</v>
      </c>
    </row>
    <row r="128" spans="1:6">
      <c r="A128" s="337" t="s">
        <v>2396</v>
      </c>
      <c r="B128" s="337" t="s">
        <v>2097</v>
      </c>
      <c r="C128" s="335" t="s">
        <v>2213</v>
      </c>
      <c r="D128" s="337" t="s">
        <v>2397</v>
      </c>
      <c r="E128" s="336" t="s">
        <v>2389</v>
      </c>
      <c r="F128" s="335">
        <v>2015</v>
      </c>
    </row>
    <row r="129" spans="1:6">
      <c r="A129" s="337" t="s">
        <v>2398</v>
      </c>
      <c r="B129" s="337" t="s">
        <v>2100</v>
      </c>
      <c r="C129" s="335" t="s">
        <v>2216</v>
      </c>
      <c r="D129" s="337" t="s">
        <v>2399</v>
      </c>
      <c r="E129" s="336" t="s">
        <v>2389</v>
      </c>
      <c r="F129" s="335">
        <v>2015</v>
      </c>
    </row>
    <row r="130" spans="1:6">
      <c r="A130" s="337" t="s">
        <v>2400</v>
      </c>
      <c r="B130" s="337" t="s">
        <v>2114</v>
      </c>
      <c r="C130" s="335" t="s">
        <v>2401</v>
      </c>
      <c r="D130" s="337" t="s">
        <v>2402</v>
      </c>
      <c r="E130" s="336" t="s">
        <v>2389</v>
      </c>
      <c r="F130" s="335">
        <v>2015</v>
      </c>
    </row>
    <row r="131" spans="1:6">
      <c r="A131" s="337" t="s">
        <v>2403</v>
      </c>
      <c r="B131" s="337" t="s">
        <v>2114</v>
      </c>
      <c r="C131" s="335" t="s">
        <v>2119</v>
      </c>
      <c r="D131" s="337" t="s">
        <v>2404</v>
      </c>
      <c r="E131" s="336" t="s">
        <v>2389</v>
      </c>
      <c r="F131" s="335">
        <v>2015</v>
      </c>
    </row>
    <row r="132" spans="1:6">
      <c r="A132" s="337" t="s">
        <v>2405</v>
      </c>
      <c r="B132" s="337" t="s">
        <v>1451</v>
      </c>
      <c r="C132" s="335" t="s">
        <v>2122</v>
      </c>
      <c r="D132" s="337" t="s">
        <v>2406</v>
      </c>
      <c r="E132" s="336" t="s">
        <v>2389</v>
      </c>
      <c r="F132" s="335">
        <v>2015</v>
      </c>
    </row>
    <row r="133" spans="1:6">
      <c r="A133" s="337" t="s">
        <v>2407</v>
      </c>
      <c r="B133" s="337" t="s">
        <v>1451</v>
      </c>
      <c r="C133" s="335" t="s">
        <v>2223</v>
      </c>
      <c r="D133" s="337" t="s">
        <v>2408</v>
      </c>
      <c r="E133" s="336" t="s">
        <v>2389</v>
      </c>
      <c r="F133" s="335">
        <v>2015</v>
      </c>
    </row>
    <row r="134" spans="1:6">
      <c r="A134" s="337" t="s">
        <v>2409</v>
      </c>
      <c r="B134" s="337" t="s">
        <v>1451</v>
      </c>
      <c r="C134" s="335" t="s">
        <v>2410</v>
      </c>
      <c r="D134" s="337" t="s">
        <v>2411</v>
      </c>
      <c r="E134" s="336" t="s">
        <v>2389</v>
      </c>
      <c r="F134" s="335">
        <v>2015</v>
      </c>
    </row>
    <row r="135" spans="1:6">
      <c r="A135" s="337" t="s">
        <v>2412</v>
      </c>
      <c r="B135" s="337" t="s">
        <v>2136</v>
      </c>
      <c r="C135" s="335" t="s">
        <v>2139</v>
      </c>
      <c r="D135" s="337" t="s">
        <v>2413</v>
      </c>
      <c r="E135" s="336" t="s">
        <v>2389</v>
      </c>
      <c r="F135" s="335">
        <v>2015</v>
      </c>
    </row>
    <row r="136" spans="1:6">
      <c r="A136" s="337" t="s">
        <v>2414</v>
      </c>
      <c r="B136" s="337" t="s">
        <v>2136</v>
      </c>
      <c r="C136" s="335" t="s">
        <v>2235</v>
      </c>
      <c r="D136" s="337" t="s">
        <v>2415</v>
      </c>
      <c r="E136" s="336" t="s">
        <v>2389</v>
      </c>
      <c r="F136" s="335">
        <v>2015</v>
      </c>
    </row>
    <row r="137" spans="1:6">
      <c r="A137" s="337" t="s">
        <v>1619</v>
      </c>
      <c r="B137" s="337" t="s">
        <v>2136</v>
      </c>
      <c r="C137" s="335" t="s">
        <v>2235</v>
      </c>
      <c r="D137" s="337" t="s">
        <v>2416</v>
      </c>
      <c r="E137" s="336" t="s">
        <v>2389</v>
      </c>
      <c r="F137" s="335">
        <v>2015</v>
      </c>
    </row>
    <row r="138" spans="1:6">
      <c r="A138" s="337" t="s">
        <v>2417</v>
      </c>
      <c r="B138" s="337" t="s">
        <v>816</v>
      </c>
      <c r="C138" s="335" t="s">
        <v>2152</v>
      </c>
      <c r="D138" s="337" t="s">
        <v>2418</v>
      </c>
      <c r="E138" s="336" t="s">
        <v>2389</v>
      </c>
      <c r="F138" s="335">
        <v>2015</v>
      </c>
    </row>
    <row r="139" spans="1:6">
      <c r="A139" s="337" t="s">
        <v>2419</v>
      </c>
      <c r="B139" s="337" t="s">
        <v>816</v>
      </c>
      <c r="C139" s="335" t="s">
        <v>2147</v>
      </c>
      <c r="D139" s="337" t="s">
        <v>2420</v>
      </c>
      <c r="E139" s="336" t="s">
        <v>2389</v>
      </c>
      <c r="F139" s="335">
        <v>2015</v>
      </c>
    </row>
    <row r="140" spans="1:6">
      <c r="A140" s="337" t="s">
        <v>2421</v>
      </c>
      <c r="B140" s="337" t="s">
        <v>816</v>
      </c>
      <c r="C140" s="335" t="s">
        <v>2147</v>
      </c>
      <c r="D140" s="337" t="s">
        <v>2422</v>
      </c>
      <c r="E140" s="336" t="s">
        <v>2389</v>
      </c>
      <c r="F140" s="335">
        <v>2015</v>
      </c>
    </row>
    <row r="141" spans="1:6">
      <c r="A141" s="337" t="s">
        <v>2423</v>
      </c>
      <c r="B141" s="337" t="s">
        <v>816</v>
      </c>
      <c r="C141" s="335" t="s">
        <v>1406</v>
      </c>
      <c r="D141" s="337" t="s">
        <v>2424</v>
      </c>
      <c r="E141" s="336" t="s">
        <v>2389</v>
      </c>
      <c r="F141" s="335">
        <v>2015</v>
      </c>
    </row>
    <row r="142" spans="1:6">
      <c r="A142" s="337" t="s">
        <v>2425</v>
      </c>
      <c r="B142" s="337" t="s">
        <v>816</v>
      </c>
      <c r="C142" s="335" t="s">
        <v>2152</v>
      </c>
      <c r="D142" s="337" t="s">
        <v>2426</v>
      </c>
      <c r="E142" s="336" t="s">
        <v>2389</v>
      </c>
      <c r="F142" s="335">
        <v>2015</v>
      </c>
    </row>
    <row r="143" spans="1:6">
      <c r="A143" s="337" t="s">
        <v>1426</v>
      </c>
      <c r="B143" s="337" t="s">
        <v>816</v>
      </c>
      <c r="C143" s="335" t="s">
        <v>2347</v>
      </c>
      <c r="D143" s="337" t="s">
        <v>2427</v>
      </c>
      <c r="E143" s="336" t="s">
        <v>2389</v>
      </c>
      <c r="F143" s="335">
        <v>2015</v>
      </c>
    </row>
    <row r="144" spans="1:6">
      <c r="A144" s="337" t="s">
        <v>2428</v>
      </c>
      <c r="B144" s="337" t="s">
        <v>1527</v>
      </c>
      <c r="C144" s="335" t="s">
        <v>2175</v>
      </c>
      <c r="D144" s="337" t="s">
        <v>2429</v>
      </c>
      <c r="E144" s="336" t="s">
        <v>2389</v>
      </c>
      <c r="F144" s="335">
        <v>2015</v>
      </c>
    </row>
    <row r="145" spans="1:6">
      <c r="A145" s="337" t="s">
        <v>2430</v>
      </c>
      <c r="B145" s="337" t="s">
        <v>1527</v>
      </c>
      <c r="C145" s="335" t="s">
        <v>2431</v>
      </c>
      <c r="D145" s="337" t="s">
        <v>2432</v>
      </c>
      <c r="E145" s="336" t="s">
        <v>2389</v>
      </c>
      <c r="F145" s="335">
        <v>2015</v>
      </c>
    </row>
    <row r="146" spans="1:6">
      <c r="A146" s="337" t="s">
        <v>2433</v>
      </c>
      <c r="B146" s="337" t="s">
        <v>1527</v>
      </c>
      <c r="C146" s="335" t="s">
        <v>2354</v>
      </c>
      <c r="D146" s="337" t="s">
        <v>2434</v>
      </c>
      <c r="E146" s="336" t="s">
        <v>2389</v>
      </c>
      <c r="F146" s="335">
        <v>2015</v>
      </c>
    </row>
    <row r="147" spans="1:6">
      <c r="A147" s="337" t="s">
        <v>2435</v>
      </c>
      <c r="B147" s="337" t="s">
        <v>819</v>
      </c>
      <c r="C147" s="335" t="s">
        <v>2170</v>
      </c>
      <c r="D147" s="337" t="s">
        <v>2436</v>
      </c>
      <c r="E147" s="336" t="s">
        <v>2389</v>
      </c>
      <c r="F147" s="335">
        <v>2015</v>
      </c>
    </row>
    <row r="148" spans="1:6">
      <c r="A148" s="337" t="s">
        <v>2437</v>
      </c>
      <c r="B148" s="337" t="s">
        <v>819</v>
      </c>
      <c r="C148" s="335" t="s">
        <v>2278</v>
      </c>
      <c r="D148" s="337" t="s">
        <v>2438</v>
      </c>
      <c r="E148" s="336" t="s">
        <v>2389</v>
      </c>
      <c r="F148" s="335">
        <v>2015</v>
      </c>
    </row>
    <row r="149" spans="1:6">
      <c r="A149" s="337" t="s">
        <v>1935</v>
      </c>
      <c r="B149" s="337" t="s">
        <v>819</v>
      </c>
      <c r="C149" s="335" t="s">
        <v>2168</v>
      </c>
      <c r="D149" s="337" t="s">
        <v>2439</v>
      </c>
      <c r="E149" s="336" t="s">
        <v>2389</v>
      </c>
      <c r="F149" s="335">
        <v>2015</v>
      </c>
    </row>
    <row r="150" spans="1:6">
      <c r="A150" s="337" t="s">
        <v>2440</v>
      </c>
      <c r="B150" s="337" t="s">
        <v>819</v>
      </c>
      <c r="C150" s="335" t="s">
        <v>2441</v>
      </c>
      <c r="D150" s="337" t="s">
        <v>2442</v>
      </c>
      <c r="E150" s="336" t="s">
        <v>2389</v>
      </c>
      <c r="F150" s="335">
        <v>2015</v>
      </c>
    </row>
    <row r="151" spans="1:6">
      <c r="A151" s="337" t="s">
        <v>2443</v>
      </c>
      <c r="B151" s="337" t="s">
        <v>819</v>
      </c>
      <c r="C151" s="335" t="s">
        <v>2278</v>
      </c>
      <c r="D151" s="337" t="s">
        <v>2444</v>
      </c>
      <c r="E151" s="336" t="s">
        <v>2389</v>
      </c>
      <c r="F151" s="335">
        <v>2015</v>
      </c>
    </row>
    <row r="152" spans="1:6">
      <c r="A152" s="337" t="s">
        <v>2445</v>
      </c>
      <c r="B152" s="337" t="s">
        <v>819</v>
      </c>
      <c r="C152" s="335" t="s">
        <v>2168</v>
      </c>
      <c r="D152" s="337" t="s">
        <v>2446</v>
      </c>
      <c r="E152" s="336" t="s">
        <v>2389</v>
      </c>
      <c r="F152" s="335">
        <v>2015</v>
      </c>
    </row>
    <row r="153" spans="1:6">
      <c r="A153" s="337" t="s">
        <v>2447</v>
      </c>
      <c r="B153" s="337" t="s">
        <v>1549</v>
      </c>
      <c r="C153" s="335" t="s">
        <v>2288</v>
      </c>
      <c r="D153" s="337" t="s">
        <v>2448</v>
      </c>
      <c r="E153" s="336" t="s">
        <v>2389</v>
      </c>
      <c r="F153" s="335">
        <v>2015</v>
      </c>
    </row>
    <row r="154" spans="1:6">
      <c r="A154" s="337" t="s">
        <v>2449</v>
      </c>
      <c r="B154" s="337" t="s">
        <v>1549</v>
      </c>
      <c r="C154" s="335" t="s">
        <v>2293</v>
      </c>
      <c r="D154" s="337" t="s">
        <v>2450</v>
      </c>
      <c r="E154" s="336" t="s">
        <v>2389</v>
      </c>
      <c r="F154" s="335">
        <v>2015</v>
      </c>
    </row>
    <row r="155" spans="1:6">
      <c r="A155" s="337" t="s">
        <v>2451</v>
      </c>
      <c r="B155" s="337" t="s">
        <v>1549</v>
      </c>
      <c r="C155" s="335" t="s">
        <v>1566</v>
      </c>
      <c r="D155" s="337" t="s">
        <v>2452</v>
      </c>
      <c r="E155" s="336" t="s">
        <v>2389</v>
      </c>
      <c r="F155" s="335">
        <v>2015</v>
      </c>
    </row>
    <row r="156" spans="1:6">
      <c r="A156" s="337" t="s">
        <v>2453</v>
      </c>
      <c r="B156" s="337" t="s">
        <v>1549</v>
      </c>
      <c r="C156" s="335" t="s">
        <v>2296</v>
      </c>
      <c r="D156" s="337" t="s">
        <v>2454</v>
      </c>
      <c r="E156" s="336" t="s">
        <v>2389</v>
      </c>
      <c r="F156" s="335">
        <v>2015</v>
      </c>
    </row>
    <row r="157" spans="1:6">
      <c r="A157" s="337" t="s">
        <v>2455</v>
      </c>
      <c r="B157" s="337" t="s">
        <v>1549</v>
      </c>
      <c r="C157" s="335" t="s">
        <v>2296</v>
      </c>
      <c r="D157" s="337" t="s">
        <v>2456</v>
      </c>
      <c r="E157" s="336" t="s">
        <v>2389</v>
      </c>
      <c r="F157" s="335">
        <v>2015</v>
      </c>
    </row>
    <row r="158" spans="1:6">
      <c r="A158" s="337" t="s">
        <v>2457</v>
      </c>
      <c r="B158" s="337" t="s">
        <v>1549</v>
      </c>
      <c r="C158" s="335" t="s">
        <v>2198</v>
      </c>
      <c r="D158" s="337" t="s">
        <v>2458</v>
      </c>
      <c r="E158" s="336" t="s">
        <v>2389</v>
      </c>
      <c r="F158" s="335">
        <v>2015</v>
      </c>
    </row>
    <row r="159" spans="1:6">
      <c r="A159" s="337" t="s">
        <v>2459</v>
      </c>
      <c r="B159" s="337" t="s">
        <v>2097</v>
      </c>
      <c r="C159" s="335" t="s">
        <v>1474</v>
      </c>
      <c r="D159" s="335" t="s">
        <v>2460</v>
      </c>
      <c r="E159" s="336" t="s">
        <v>2461</v>
      </c>
      <c r="F159" s="335">
        <v>2014</v>
      </c>
    </row>
    <row r="160" spans="1:6">
      <c r="A160" s="337" t="s">
        <v>2462</v>
      </c>
      <c r="B160" s="337" t="s">
        <v>2097</v>
      </c>
      <c r="C160" s="335" t="s">
        <v>2213</v>
      </c>
      <c r="D160" s="335" t="s">
        <v>2463</v>
      </c>
      <c r="E160" s="336" t="s">
        <v>2461</v>
      </c>
      <c r="F160" s="335">
        <v>2014</v>
      </c>
    </row>
    <row r="161" spans="1:6">
      <c r="A161" s="337" t="s">
        <v>2464</v>
      </c>
      <c r="B161" s="337" t="s">
        <v>2097</v>
      </c>
      <c r="C161" s="335" t="s">
        <v>1474</v>
      </c>
      <c r="D161" s="335" t="s">
        <v>2465</v>
      </c>
      <c r="E161" s="336" t="s">
        <v>2461</v>
      </c>
      <c r="F161" s="335">
        <v>2014</v>
      </c>
    </row>
    <row r="162" spans="1:6">
      <c r="A162" s="337" t="s">
        <v>2466</v>
      </c>
      <c r="B162" s="337" t="s">
        <v>816</v>
      </c>
      <c r="C162" s="335" t="s">
        <v>2147</v>
      </c>
      <c r="D162" s="335" t="s">
        <v>2467</v>
      </c>
      <c r="E162" s="336" t="s">
        <v>2461</v>
      </c>
      <c r="F162" s="335">
        <v>2014</v>
      </c>
    </row>
    <row r="163" spans="1:6">
      <c r="A163" s="337" t="s">
        <v>2468</v>
      </c>
      <c r="B163" s="337" t="s">
        <v>816</v>
      </c>
      <c r="C163" s="335" t="s">
        <v>2152</v>
      </c>
      <c r="D163" s="335" t="s">
        <v>2469</v>
      </c>
      <c r="E163" s="336" t="s">
        <v>2461</v>
      </c>
      <c r="F163" s="335">
        <v>2014</v>
      </c>
    </row>
    <row r="164" spans="1:6">
      <c r="A164" s="337" t="s">
        <v>2470</v>
      </c>
      <c r="B164" s="337" t="s">
        <v>816</v>
      </c>
      <c r="C164" s="335" t="s">
        <v>2147</v>
      </c>
      <c r="D164" s="335" t="s">
        <v>2471</v>
      </c>
      <c r="E164" s="336" t="s">
        <v>2461</v>
      </c>
      <c r="F164" s="335">
        <v>2014</v>
      </c>
    </row>
    <row r="165" spans="1:6">
      <c r="A165" s="337" t="s">
        <v>2472</v>
      </c>
      <c r="B165" s="337" t="s">
        <v>1549</v>
      </c>
      <c r="C165" s="335" t="s">
        <v>2296</v>
      </c>
      <c r="D165" s="335" t="s">
        <v>2473</v>
      </c>
      <c r="E165" s="336" t="s">
        <v>2461</v>
      </c>
      <c r="F165" s="335">
        <v>2014</v>
      </c>
    </row>
    <row r="166" spans="1:6">
      <c r="A166" s="337" t="s">
        <v>2474</v>
      </c>
      <c r="B166" s="337" t="s">
        <v>1549</v>
      </c>
      <c r="C166" s="335" t="s">
        <v>2288</v>
      </c>
      <c r="D166" s="335" t="s">
        <v>2475</v>
      </c>
      <c r="E166" s="336" t="s">
        <v>2461</v>
      </c>
      <c r="F166" s="335">
        <v>2014</v>
      </c>
    </row>
    <row r="167" spans="1:6">
      <c r="A167" s="337" t="s">
        <v>2476</v>
      </c>
      <c r="B167" s="337" t="s">
        <v>1549</v>
      </c>
      <c r="C167" s="335" t="s">
        <v>2381</v>
      </c>
      <c r="D167" s="335" t="s">
        <v>2477</v>
      </c>
      <c r="E167" s="336" t="s">
        <v>2461</v>
      </c>
      <c r="F167" s="335">
        <v>2014</v>
      </c>
    </row>
    <row r="168" spans="1:6">
      <c r="A168" s="337" t="s">
        <v>2478</v>
      </c>
      <c r="B168" s="337" t="s">
        <v>819</v>
      </c>
      <c r="C168" s="335" t="s">
        <v>2163</v>
      </c>
      <c r="D168" s="335" t="s">
        <v>2479</v>
      </c>
      <c r="E168" s="336" t="s">
        <v>2461</v>
      </c>
      <c r="F168" s="335">
        <v>2014</v>
      </c>
    </row>
    <row r="169" spans="1:6">
      <c r="A169" s="337" t="s">
        <v>2480</v>
      </c>
      <c r="B169" s="337" t="s">
        <v>819</v>
      </c>
      <c r="C169" s="335" t="s">
        <v>2170</v>
      </c>
      <c r="D169" s="335" t="s">
        <v>2481</v>
      </c>
      <c r="E169" s="336" t="s">
        <v>2461</v>
      </c>
      <c r="F169" s="335">
        <v>2014</v>
      </c>
    </row>
    <row r="170" spans="1:6">
      <c r="A170" s="337" t="s">
        <v>2482</v>
      </c>
      <c r="B170" s="337" t="s">
        <v>819</v>
      </c>
      <c r="C170" s="335" t="s">
        <v>2168</v>
      </c>
      <c r="D170" s="335" t="s">
        <v>2483</v>
      </c>
      <c r="E170" s="336" t="s">
        <v>2461</v>
      </c>
      <c r="F170" s="335">
        <v>2014</v>
      </c>
    </row>
    <row r="171" spans="1:6">
      <c r="A171" s="337" t="s">
        <v>2484</v>
      </c>
      <c r="B171" s="337" t="s">
        <v>2114</v>
      </c>
      <c r="C171" s="335" t="s">
        <v>2119</v>
      </c>
      <c r="D171" s="335" t="s">
        <v>2485</v>
      </c>
      <c r="E171" s="336" t="s">
        <v>2461</v>
      </c>
      <c r="F171" s="335">
        <v>2014</v>
      </c>
    </row>
    <row r="172" spans="1:6">
      <c r="A172" s="337" t="s">
        <v>2486</v>
      </c>
      <c r="B172" s="337" t="s">
        <v>2114</v>
      </c>
      <c r="C172" s="335" t="s">
        <v>2401</v>
      </c>
      <c r="D172" s="335" t="s">
        <v>2487</v>
      </c>
      <c r="E172" s="336" t="s">
        <v>2461</v>
      </c>
      <c r="F172" s="335">
        <v>2014</v>
      </c>
    </row>
    <row r="173" spans="1:6">
      <c r="A173" s="337" t="s">
        <v>2488</v>
      </c>
      <c r="B173" s="337" t="s">
        <v>1527</v>
      </c>
      <c r="C173" s="335" t="s">
        <v>2175</v>
      </c>
      <c r="D173" s="335" t="s">
        <v>2489</v>
      </c>
      <c r="E173" s="336" t="s">
        <v>2461</v>
      </c>
      <c r="F173" s="335">
        <v>2014</v>
      </c>
    </row>
    <row r="174" spans="1:6">
      <c r="A174" s="337" t="s">
        <v>2490</v>
      </c>
      <c r="B174" s="337" t="s">
        <v>1527</v>
      </c>
      <c r="C174" s="335" t="s">
        <v>2354</v>
      </c>
      <c r="D174" s="335" t="s">
        <v>2491</v>
      </c>
      <c r="E174" s="336" t="s">
        <v>2461</v>
      </c>
      <c r="F174" s="335">
        <v>2014</v>
      </c>
    </row>
    <row r="175" spans="1:6">
      <c r="A175" s="337" t="s">
        <v>2492</v>
      </c>
      <c r="B175" s="337" t="s">
        <v>1527</v>
      </c>
      <c r="C175" s="335" t="s">
        <v>2431</v>
      </c>
      <c r="D175" s="335" t="s">
        <v>2493</v>
      </c>
      <c r="E175" s="336" t="s">
        <v>2461</v>
      </c>
      <c r="F175" s="335">
        <v>2014</v>
      </c>
    </row>
    <row r="176" spans="1:6">
      <c r="A176" s="337" t="s">
        <v>2494</v>
      </c>
      <c r="B176" s="337" t="s">
        <v>2136</v>
      </c>
      <c r="C176" s="335" t="s">
        <v>2235</v>
      </c>
      <c r="D176" s="335" t="s">
        <v>2495</v>
      </c>
      <c r="E176" s="336" t="s">
        <v>2461</v>
      </c>
      <c r="F176" s="335">
        <v>2014</v>
      </c>
    </row>
    <row r="177" spans="1:6">
      <c r="A177" s="337" t="s">
        <v>2496</v>
      </c>
      <c r="B177" s="337" t="s">
        <v>2136</v>
      </c>
      <c r="C177" s="335" t="s">
        <v>2139</v>
      </c>
      <c r="D177" s="335" t="s">
        <v>2497</v>
      </c>
      <c r="E177" s="336" t="s">
        <v>2461</v>
      </c>
      <c r="F177" s="335">
        <v>2014</v>
      </c>
    </row>
    <row r="178" spans="1:6">
      <c r="A178" s="337" t="s">
        <v>2498</v>
      </c>
      <c r="B178" s="337" t="s">
        <v>2136</v>
      </c>
      <c r="C178" s="335" t="s">
        <v>2235</v>
      </c>
      <c r="D178" s="335" t="s">
        <v>2499</v>
      </c>
      <c r="E178" s="336" t="s">
        <v>2461</v>
      </c>
      <c r="F178" s="335">
        <v>2014</v>
      </c>
    </row>
    <row r="179" spans="1:6">
      <c r="A179" s="337" t="s">
        <v>2500</v>
      </c>
      <c r="B179" s="337" t="s">
        <v>1451</v>
      </c>
      <c r="C179" s="335" t="s">
        <v>2410</v>
      </c>
      <c r="D179" s="335" t="s">
        <v>2501</v>
      </c>
      <c r="E179" s="336" t="s">
        <v>2461</v>
      </c>
      <c r="F179" s="335">
        <v>2014</v>
      </c>
    </row>
    <row r="180" spans="1:6">
      <c r="A180" s="337" t="s">
        <v>2502</v>
      </c>
      <c r="B180" s="337" t="s">
        <v>1451</v>
      </c>
      <c r="C180" s="335" t="s">
        <v>2122</v>
      </c>
      <c r="D180" s="335" t="s">
        <v>2503</v>
      </c>
      <c r="E180" s="336" t="s">
        <v>2461</v>
      </c>
      <c r="F180" s="335">
        <v>2014</v>
      </c>
    </row>
    <row r="181" spans="1:6">
      <c r="A181" s="337" t="s">
        <v>2504</v>
      </c>
      <c r="B181" s="337" t="s">
        <v>1451</v>
      </c>
      <c r="C181" s="335" t="s">
        <v>2223</v>
      </c>
      <c r="D181" s="335" t="s">
        <v>2505</v>
      </c>
      <c r="E181" s="336" t="s">
        <v>2461</v>
      </c>
      <c r="F181" s="335">
        <v>2014</v>
      </c>
    </row>
  </sheetData>
  <mergeCells count="1">
    <mergeCell ref="A1: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C26" sqref="C26"/>
    </sheetView>
  </sheetViews>
  <sheetFormatPr defaultColWidth="28.7109375" defaultRowHeight="15"/>
  <cols>
    <col min="1" max="1" width="7.42578125" customWidth="1"/>
    <col min="2" max="2" width="56.42578125" customWidth="1"/>
    <col min="3" max="3" width="91.42578125" customWidth="1"/>
  </cols>
  <sheetData>
    <row r="1" spans="1:4" ht="19.5" thickBot="1">
      <c r="A1" s="530" t="s">
        <v>46</v>
      </c>
      <c r="B1" s="531"/>
      <c r="C1" s="531"/>
      <c r="D1" s="532"/>
    </row>
    <row r="2" spans="1:4" ht="38.25" customHeight="1" thickBot="1">
      <c r="A2" s="534" t="s">
        <v>47</v>
      </c>
      <c r="B2" s="535"/>
      <c r="C2" s="536"/>
      <c r="D2" s="3"/>
    </row>
    <row r="3" spans="1:4" ht="15.75">
      <c r="A3" s="174" t="s">
        <v>2</v>
      </c>
      <c r="B3" s="178" t="s">
        <v>48</v>
      </c>
      <c r="C3" s="19" t="s">
        <v>49</v>
      </c>
      <c r="D3" s="3"/>
    </row>
    <row r="4" spans="1:4" ht="15" customHeight="1">
      <c r="A4" s="179">
        <v>2018</v>
      </c>
      <c r="B4" s="180" t="s">
        <v>769</v>
      </c>
      <c r="C4" s="184">
        <v>12</v>
      </c>
      <c r="D4" s="533"/>
    </row>
    <row r="5" spans="1:4" s="263" customFormat="1" ht="15" customHeight="1">
      <c r="A5" s="179">
        <v>2018</v>
      </c>
      <c r="B5" s="180" t="s">
        <v>1979</v>
      </c>
      <c r="C5" s="184">
        <v>1</v>
      </c>
      <c r="D5" s="533"/>
    </row>
    <row r="6" spans="1:4" ht="15" customHeight="1">
      <c r="A6" s="179">
        <v>2017</v>
      </c>
      <c r="B6" s="180" t="s">
        <v>769</v>
      </c>
      <c r="C6" s="184">
        <v>11</v>
      </c>
      <c r="D6" s="533"/>
    </row>
    <row r="7" spans="1:4" ht="15.75">
      <c r="A7" s="133">
        <v>2017</v>
      </c>
      <c r="B7" s="133" t="s">
        <v>778</v>
      </c>
      <c r="C7" s="185">
        <v>1</v>
      </c>
      <c r="D7" s="5"/>
    </row>
    <row r="8" spans="1:4" ht="15.75">
      <c r="A8" s="133">
        <v>2017</v>
      </c>
      <c r="B8" s="133" t="s">
        <v>775</v>
      </c>
      <c r="C8" s="185">
        <v>13</v>
      </c>
      <c r="D8" s="5"/>
    </row>
    <row r="9" spans="1:4" ht="15.75">
      <c r="A9" s="133">
        <v>2017</v>
      </c>
      <c r="B9" s="133" t="s">
        <v>779</v>
      </c>
      <c r="C9" s="185">
        <v>1</v>
      </c>
      <c r="D9" s="5"/>
    </row>
    <row r="10" spans="1:4" ht="15.75">
      <c r="A10" s="133">
        <v>2017</v>
      </c>
      <c r="B10" s="133" t="s">
        <v>771</v>
      </c>
      <c r="C10" s="185">
        <v>3</v>
      </c>
      <c r="D10" s="5"/>
    </row>
    <row r="11" spans="1:4" ht="15.75">
      <c r="A11" s="133">
        <v>2017</v>
      </c>
      <c r="B11" s="133" t="s">
        <v>773</v>
      </c>
      <c r="C11" s="185">
        <v>1</v>
      </c>
      <c r="D11" s="5"/>
    </row>
    <row r="12" spans="1:4" ht="15.75">
      <c r="A12" s="133">
        <v>2017</v>
      </c>
      <c r="B12" s="133" t="s">
        <v>776</v>
      </c>
      <c r="C12" s="185">
        <v>1</v>
      </c>
      <c r="D12" s="5"/>
    </row>
    <row r="13" spans="1:4" s="263" customFormat="1" ht="15.75">
      <c r="A13" s="277">
        <v>2017</v>
      </c>
      <c r="B13" s="180" t="s">
        <v>1979</v>
      </c>
      <c r="C13" s="185">
        <v>1</v>
      </c>
      <c r="D13" s="5"/>
    </row>
    <row r="14" spans="1:4" ht="15.75">
      <c r="A14" s="181">
        <v>2016</v>
      </c>
      <c r="B14" s="180" t="s">
        <v>769</v>
      </c>
      <c r="C14" s="184">
        <v>7</v>
      </c>
      <c r="D14" s="5"/>
    </row>
    <row r="15" spans="1:4" ht="15.75">
      <c r="A15" s="133">
        <v>2016</v>
      </c>
      <c r="B15" s="133" t="s">
        <v>770</v>
      </c>
      <c r="C15" s="186">
        <v>2</v>
      </c>
      <c r="D15" s="5"/>
    </row>
    <row r="16" spans="1:4" ht="15.75">
      <c r="A16" s="133">
        <v>2016</v>
      </c>
      <c r="B16" s="133" t="s">
        <v>771</v>
      </c>
      <c r="C16" s="186">
        <v>2</v>
      </c>
      <c r="D16" s="5"/>
    </row>
    <row r="17" spans="1:4" ht="15.75">
      <c r="A17" s="133">
        <v>2016</v>
      </c>
      <c r="B17" s="133" t="s">
        <v>772</v>
      </c>
      <c r="C17" s="186">
        <v>1</v>
      </c>
      <c r="D17" s="5"/>
    </row>
    <row r="18" spans="1:4" ht="15.75">
      <c r="A18" s="133">
        <v>2016</v>
      </c>
      <c r="B18" s="133" t="s">
        <v>773</v>
      </c>
      <c r="C18" s="186">
        <v>1</v>
      </c>
    </row>
    <row r="19" spans="1:4" ht="15.75">
      <c r="A19" s="133">
        <v>2016</v>
      </c>
      <c r="B19" s="133" t="s">
        <v>774</v>
      </c>
      <c r="C19" s="186">
        <v>1</v>
      </c>
    </row>
    <row r="20" spans="1:4" ht="15.75">
      <c r="A20" s="133">
        <v>2016</v>
      </c>
      <c r="B20" s="133" t="s">
        <v>775</v>
      </c>
      <c r="C20" s="186">
        <v>3</v>
      </c>
    </row>
    <row r="21" spans="1:4" ht="15.75">
      <c r="A21" s="133">
        <v>2016</v>
      </c>
      <c r="B21" s="133" t="s">
        <v>776</v>
      </c>
      <c r="C21" s="186">
        <v>1</v>
      </c>
    </row>
    <row r="22" spans="1:4" ht="15.75">
      <c r="A22" s="133">
        <v>2016</v>
      </c>
      <c r="B22" s="133" t="s">
        <v>777</v>
      </c>
      <c r="C22" s="187">
        <v>1</v>
      </c>
    </row>
    <row r="23" spans="1:4" s="263" customFormat="1" ht="15.75">
      <c r="A23" s="277">
        <v>2016</v>
      </c>
      <c r="B23" s="277" t="s">
        <v>1979</v>
      </c>
      <c r="C23" s="187">
        <v>1</v>
      </c>
    </row>
    <row r="24" spans="1:4" ht="15.75">
      <c r="A24" s="133">
        <v>2015</v>
      </c>
      <c r="B24" s="180" t="s">
        <v>769</v>
      </c>
      <c r="C24" s="184">
        <v>12</v>
      </c>
    </row>
    <row r="25" spans="1:4" ht="15.75">
      <c r="A25" s="133">
        <v>2014</v>
      </c>
      <c r="B25" s="180" t="s">
        <v>769</v>
      </c>
      <c r="C25" s="184">
        <v>12</v>
      </c>
    </row>
    <row r="26" spans="1:4" ht="15.75">
      <c r="A26" s="133"/>
      <c r="B26" s="133"/>
      <c r="C26" s="185"/>
    </row>
    <row r="27" spans="1:4" ht="15.75">
      <c r="A27" s="133"/>
      <c r="B27" s="133"/>
      <c r="C27" s="185"/>
    </row>
    <row r="28" spans="1:4" ht="15.75">
      <c r="A28" s="133"/>
      <c r="B28" s="133"/>
      <c r="C28" s="185"/>
    </row>
  </sheetData>
  <mergeCells count="3">
    <mergeCell ref="A1:D1"/>
    <mergeCell ref="D4:D6"/>
    <mergeCell ref="A2:C2"/>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2"/>
  <sheetViews>
    <sheetView workbookViewId="0">
      <selection activeCell="F282" sqref="F282:H332"/>
    </sheetView>
  </sheetViews>
  <sheetFormatPr defaultRowHeight="15"/>
  <cols>
    <col min="1" max="1" width="18.5703125" customWidth="1"/>
    <col min="2" max="2" width="15" customWidth="1"/>
    <col min="3" max="3" width="16.85546875" customWidth="1"/>
    <col min="4" max="4" width="20.85546875" customWidth="1"/>
    <col min="5" max="5" width="19.5703125" customWidth="1"/>
    <col min="7" max="7" width="25.42578125" customWidth="1"/>
    <col min="8" max="8" width="20.85546875" customWidth="1"/>
  </cols>
  <sheetData>
    <row r="1" spans="1:8" ht="31.5" customHeight="1">
      <c r="A1" s="612" t="s">
        <v>185</v>
      </c>
      <c r="B1" s="613"/>
      <c r="C1" s="613"/>
      <c r="D1" s="613"/>
      <c r="E1" s="613"/>
      <c r="F1" s="613"/>
      <c r="G1" s="613"/>
      <c r="H1" s="614"/>
    </row>
    <row r="2" spans="1:8" ht="15.75" thickBot="1">
      <c r="A2" s="615"/>
      <c r="B2" s="616"/>
      <c r="C2" s="616"/>
      <c r="D2" s="616"/>
      <c r="E2" s="616"/>
      <c r="F2" s="616"/>
      <c r="G2" s="616"/>
      <c r="H2" s="617"/>
    </row>
    <row r="3" spans="1:8" ht="61.5" customHeight="1" thickBot="1">
      <c r="A3" s="45" t="s">
        <v>19</v>
      </c>
      <c r="B3" s="46" t="s">
        <v>186</v>
      </c>
      <c r="C3" s="46" t="s">
        <v>17</v>
      </c>
      <c r="D3" s="46" t="s">
        <v>187</v>
      </c>
      <c r="E3" s="46" t="s">
        <v>18</v>
      </c>
      <c r="F3" s="46" t="s">
        <v>188</v>
      </c>
      <c r="G3" s="46" t="s">
        <v>41</v>
      </c>
      <c r="H3" s="46" t="s">
        <v>189</v>
      </c>
    </row>
    <row r="4" spans="1:8" ht="165">
      <c r="A4" s="418" t="s">
        <v>4012</v>
      </c>
      <c r="B4" s="418" t="s">
        <v>4013</v>
      </c>
      <c r="C4" s="419" t="s">
        <v>4014</v>
      </c>
      <c r="D4" s="418" t="s">
        <v>4015</v>
      </c>
      <c r="E4" s="420">
        <v>2018</v>
      </c>
      <c r="F4" s="418" t="s">
        <v>4264</v>
      </c>
      <c r="G4" s="429"/>
      <c r="H4" s="418" t="s">
        <v>4265</v>
      </c>
    </row>
    <row r="5" spans="1:8" ht="120">
      <c r="A5" s="421" t="s">
        <v>4016</v>
      </c>
      <c r="B5" s="421" t="s">
        <v>4017</v>
      </c>
      <c r="C5" s="422" t="s">
        <v>4014</v>
      </c>
      <c r="D5" s="421" t="s">
        <v>4018</v>
      </c>
      <c r="E5" s="423">
        <v>2018</v>
      </c>
      <c r="F5" s="421">
        <v>24553301</v>
      </c>
      <c r="G5" s="430"/>
      <c r="H5" s="421" t="s">
        <v>4266</v>
      </c>
    </row>
    <row r="6" spans="1:8" ht="165">
      <c r="A6" s="421" t="s">
        <v>4019</v>
      </c>
      <c r="B6" s="421" t="s">
        <v>4020</v>
      </c>
      <c r="C6" s="422" t="s">
        <v>4014</v>
      </c>
      <c r="D6" s="421" t="s">
        <v>4021</v>
      </c>
      <c r="E6" s="423">
        <v>2018</v>
      </c>
      <c r="F6" s="421" t="s">
        <v>4264</v>
      </c>
      <c r="G6" s="430"/>
      <c r="H6" s="421" t="s">
        <v>4265</v>
      </c>
    </row>
    <row r="7" spans="1:8" ht="120">
      <c r="A7" s="421" t="s">
        <v>4022</v>
      </c>
      <c r="B7" s="421" t="s">
        <v>4023</v>
      </c>
      <c r="C7" s="422" t="s">
        <v>4024</v>
      </c>
      <c r="D7" s="424" t="s">
        <v>4025</v>
      </c>
      <c r="E7" s="423">
        <v>2018</v>
      </c>
      <c r="F7" s="421">
        <v>21688184</v>
      </c>
      <c r="G7" s="430"/>
      <c r="H7" s="421" t="s">
        <v>4267</v>
      </c>
    </row>
    <row r="8" spans="1:8" ht="90">
      <c r="A8" s="424" t="s">
        <v>4026</v>
      </c>
      <c r="B8" s="421" t="s">
        <v>4027</v>
      </c>
      <c r="C8" s="422" t="s">
        <v>4024</v>
      </c>
      <c r="D8" s="424" t="s">
        <v>4028</v>
      </c>
      <c r="E8" s="423">
        <v>2018</v>
      </c>
      <c r="F8" s="421">
        <v>24559792</v>
      </c>
      <c r="G8" s="430"/>
      <c r="H8" s="421" t="s">
        <v>4268</v>
      </c>
    </row>
    <row r="9" spans="1:8" ht="90">
      <c r="A9" s="421" t="s">
        <v>4029</v>
      </c>
      <c r="B9" s="421" t="s">
        <v>4030</v>
      </c>
      <c r="C9" s="422" t="s">
        <v>4024</v>
      </c>
      <c r="D9" s="424" t="s">
        <v>4031</v>
      </c>
      <c r="E9" s="423">
        <v>2018</v>
      </c>
      <c r="F9" s="424">
        <v>21688184</v>
      </c>
      <c r="G9" s="430"/>
      <c r="H9" s="421" t="s">
        <v>4269</v>
      </c>
    </row>
    <row r="10" spans="1:8" ht="60">
      <c r="A10" s="421" t="s">
        <v>4032</v>
      </c>
      <c r="B10" s="421" t="s">
        <v>4033</v>
      </c>
      <c r="C10" s="422" t="s">
        <v>4024</v>
      </c>
      <c r="D10" s="421" t="s">
        <v>4034</v>
      </c>
      <c r="E10" s="423">
        <v>2018</v>
      </c>
      <c r="F10" s="421" t="s">
        <v>4270</v>
      </c>
      <c r="G10" s="431" t="str">
        <f>HYPERLINK("https://www.ugc.ac.in/journallist/subjectwisejurnallist.aspx?tid=QW5uYWxzIG9mIE1heGlsbG9mYWNpYWwgU3VyZ2VyeQ==&amp;&amp;did=Q3VycmVudCBUaXRsZXM=","Annals of Maxillofacial Surgery")</f>
        <v>Annals of Maxillofacial Surgery</v>
      </c>
      <c r="H10" s="421" t="s">
        <v>4271</v>
      </c>
    </row>
    <row r="11" spans="1:8" ht="60">
      <c r="A11" s="424" t="s">
        <v>4035</v>
      </c>
      <c r="B11" s="421" t="s">
        <v>4036</v>
      </c>
      <c r="C11" s="422" t="s">
        <v>4024</v>
      </c>
      <c r="D11" s="421" t="s">
        <v>4037</v>
      </c>
      <c r="E11" s="423">
        <v>2018</v>
      </c>
      <c r="F11" s="421">
        <v>24735574</v>
      </c>
      <c r="G11" s="430"/>
      <c r="H11" s="421" t="s">
        <v>4272</v>
      </c>
    </row>
    <row r="12" spans="1:8" ht="120">
      <c r="A12" s="421" t="s">
        <v>4038</v>
      </c>
      <c r="B12" s="421" t="s">
        <v>4039</v>
      </c>
      <c r="C12" s="422" t="s">
        <v>4024</v>
      </c>
      <c r="D12" s="421" t="s">
        <v>4040</v>
      </c>
      <c r="E12" s="423">
        <v>2018</v>
      </c>
      <c r="F12" s="421">
        <v>24559792</v>
      </c>
      <c r="G12" s="430"/>
      <c r="H12" s="421" t="s">
        <v>4273</v>
      </c>
    </row>
    <row r="13" spans="1:8" ht="135">
      <c r="A13" s="421" t="s">
        <v>4041</v>
      </c>
      <c r="B13" s="424" t="s">
        <v>4042</v>
      </c>
      <c r="C13" s="425" t="s">
        <v>4043</v>
      </c>
      <c r="D13" s="421" t="s">
        <v>4044</v>
      </c>
      <c r="E13" s="423">
        <v>2018</v>
      </c>
      <c r="F13" s="424" t="s">
        <v>4274</v>
      </c>
      <c r="G13" s="431" t="str">
        <f>HYPERLINK("https://www.ugc.ac.in/journallist/subjectwisejurnallist.aspx?tid=Y29udGVtcG9yYXJ5IGNsaW5pY2FsIGRlbnRpc3RyeQ==&amp;&amp;did=Q3VycmVudCBUaXRsZXM=","Contemporary Clinical Dentistry ")</f>
        <v xml:space="preserve">Contemporary Clinical Dentistry </v>
      </c>
      <c r="H13" s="421" t="s">
        <v>4275</v>
      </c>
    </row>
    <row r="14" spans="1:8" ht="150">
      <c r="A14" s="421" t="s">
        <v>4045</v>
      </c>
      <c r="B14" s="421" t="s">
        <v>4046</v>
      </c>
      <c r="C14" s="422" t="s">
        <v>4043</v>
      </c>
      <c r="D14" s="421" t="s">
        <v>4047</v>
      </c>
      <c r="E14" s="423">
        <v>2018</v>
      </c>
      <c r="F14" s="424" t="s">
        <v>4276</v>
      </c>
      <c r="G14" s="430"/>
      <c r="H14" s="421" t="s">
        <v>4277</v>
      </c>
    </row>
    <row r="15" spans="1:8" ht="150">
      <c r="A15" s="421" t="s">
        <v>4048</v>
      </c>
      <c r="B15" s="421" t="s">
        <v>4049</v>
      </c>
      <c r="C15" s="422" t="s">
        <v>4043</v>
      </c>
      <c r="D15" s="421" t="s">
        <v>4044</v>
      </c>
      <c r="E15" s="426">
        <v>2018</v>
      </c>
      <c r="F15" s="421" t="s">
        <v>4278</v>
      </c>
      <c r="G15" s="431" t="str">
        <f>HYPERLINK("https://www.ugc.ac.in/journallist/subjectwisejurnallist.aspx?tid=Y29udGVtcG9yYXJ5IGNsaW5pY2FsIGRlbnRpc3RyeQ==&amp;&amp;did=Q3VycmVudCBUaXRsZXM=","Contemporary Clinical Dentistry ")</f>
        <v xml:space="preserve">Contemporary Clinical Dentistry </v>
      </c>
      <c r="H15" s="421" t="s">
        <v>4275</v>
      </c>
    </row>
    <row r="16" spans="1:8" ht="120">
      <c r="A16" s="421" t="s">
        <v>4050</v>
      </c>
      <c r="B16" s="421" t="s">
        <v>4051</v>
      </c>
      <c r="C16" s="422" t="s">
        <v>4043</v>
      </c>
      <c r="D16" s="421" t="s">
        <v>4052</v>
      </c>
      <c r="E16" s="426">
        <v>2018</v>
      </c>
      <c r="F16" s="421" t="s">
        <v>4279</v>
      </c>
      <c r="G16" s="430"/>
      <c r="H16" s="424" t="s">
        <v>4280</v>
      </c>
    </row>
    <row r="17" spans="1:8" ht="60">
      <c r="A17" s="421" t="s">
        <v>4053</v>
      </c>
      <c r="B17" s="421" t="s">
        <v>4054</v>
      </c>
      <c r="C17" s="422" t="s">
        <v>4043</v>
      </c>
      <c r="D17" s="421" t="s">
        <v>4055</v>
      </c>
      <c r="E17" s="426">
        <v>2018</v>
      </c>
      <c r="F17" s="421">
        <v>25814893</v>
      </c>
      <c r="G17" s="430"/>
      <c r="H17" s="421"/>
    </row>
    <row r="18" spans="1:8" ht="135">
      <c r="A18" s="421" t="s">
        <v>4056</v>
      </c>
      <c r="B18" s="421" t="s">
        <v>4057</v>
      </c>
      <c r="C18" s="422" t="s">
        <v>4043</v>
      </c>
      <c r="D18" s="421" t="s">
        <v>4058</v>
      </c>
      <c r="E18" s="423">
        <v>2018</v>
      </c>
      <c r="F18" s="421">
        <v>15263711</v>
      </c>
      <c r="G18" s="432" t="str">
        <f>HYPERLINK("https://www.ugc.ac.in/journallist/subjectwisejurnallist.aspx?tid=MTUyNjM3MTE=&amp;&amp;did=U2VhcmNoIGJ5IElTU04=","The Journal of Contemporary Dental Practice")</f>
        <v>The Journal of Contemporary Dental Practice</v>
      </c>
      <c r="H18" s="424" t="s">
        <v>4281</v>
      </c>
    </row>
    <row r="19" spans="1:8" ht="120">
      <c r="A19" s="424" t="s">
        <v>4059</v>
      </c>
      <c r="B19" s="421" t="s">
        <v>4060</v>
      </c>
      <c r="C19" s="422" t="s">
        <v>4061</v>
      </c>
      <c r="D19" s="421" t="s">
        <v>4062</v>
      </c>
      <c r="E19" s="423">
        <v>2018</v>
      </c>
      <c r="F19" s="424" t="s">
        <v>4282</v>
      </c>
      <c r="G19" s="431" t="str">
        <f>HYPERLINK("https://www.ugc.ac.in/journallist/subjectwisejurnallist.aspx?tid=Y29udGVtcG9yYXJ5IGNsaW5pY2FsIGRlbnRpc3RyeQ==&amp;&amp;did=Q3VycmVudCBUaXRsZXM=","Contemporary clinical dentistry")</f>
        <v>Contemporary clinical dentistry</v>
      </c>
      <c r="H19" s="424" t="s">
        <v>4283</v>
      </c>
    </row>
    <row r="20" spans="1:8" ht="150">
      <c r="A20" s="421" t="s">
        <v>4063</v>
      </c>
      <c r="B20" s="421" t="s">
        <v>4064</v>
      </c>
      <c r="C20" s="422" t="s">
        <v>4061</v>
      </c>
      <c r="D20" s="421" t="s">
        <v>4065</v>
      </c>
      <c r="E20" s="423">
        <v>2018</v>
      </c>
      <c r="F20" s="424">
        <v>22778179</v>
      </c>
      <c r="G20" s="431" t="str">
        <f>HYPERLINK("https://www.ugc.ac.in/journallist/subjectwisejurnallist.aspx?tid=aW50ZXJuYXRpb25hbCBqb3VybmFsIG9mIHNjaWVudGlmaWMgcmVzZWFyY2g=&amp;&amp;did=Q3VycmVudCBUaXRsZXM=","International journal of scientific research")</f>
        <v>International journal of scientific research</v>
      </c>
      <c r="H20" s="421" t="s">
        <v>4284</v>
      </c>
    </row>
    <row r="21" spans="1:8" ht="135">
      <c r="A21" s="421" t="s">
        <v>4066</v>
      </c>
      <c r="B21" s="421" t="s">
        <v>4067</v>
      </c>
      <c r="C21" s="422" t="s">
        <v>4061</v>
      </c>
      <c r="D21" s="421" t="s">
        <v>4068</v>
      </c>
      <c r="E21" s="423">
        <v>2018</v>
      </c>
      <c r="F21" s="424" t="s">
        <v>4285</v>
      </c>
      <c r="G21" s="431" t="str">
        <f>HYPERLINK("https://www.ugc.ac.in/journallist/subjectwisejurnallist.aspx?tid=am91cm5hbCBvZiBwaWVycmUgZmF1Y2hhcmQgYWNhZGVteQ==&amp;&amp;did=Q3VycmVudCBUaXRsZXM=","Journal of Pierre Fauchard academy")</f>
        <v>Journal of Pierre Fauchard academy</v>
      </c>
      <c r="H21" s="421" t="s">
        <v>4286</v>
      </c>
    </row>
    <row r="22" spans="1:8" ht="150">
      <c r="A22" s="421" t="s">
        <v>4069</v>
      </c>
      <c r="B22" s="421" t="s">
        <v>4070</v>
      </c>
      <c r="C22" s="422" t="s">
        <v>4061</v>
      </c>
      <c r="D22" s="421" t="s">
        <v>4062</v>
      </c>
      <c r="E22" s="423">
        <v>2018</v>
      </c>
      <c r="F22" s="424" t="s">
        <v>4282</v>
      </c>
      <c r="G22" s="431" t="str">
        <f>HYPERLINK("https://www.ugc.ac.in/journallist/subjectwisejurnallist.aspx?tid=Y29udGVtcG9yYXJ5IGNsaW5pY2FsIGRlbnRpc3RyeQ==&amp;&amp;did=Q3VycmVudCBUaXRsZXM=","Contemporary clinical dentistry")</f>
        <v>Contemporary clinical dentistry</v>
      </c>
      <c r="H22" s="424" t="s">
        <v>4283</v>
      </c>
    </row>
    <row r="23" spans="1:8" ht="180">
      <c r="A23" s="421" t="s">
        <v>4071</v>
      </c>
      <c r="B23" s="421" t="s">
        <v>4072</v>
      </c>
      <c r="C23" s="422" t="s">
        <v>4061</v>
      </c>
      <c r="D23" s="421" t="s">
        <v>4073</v>
      </c>
      <c r="E23" s="423">
        <v>2018</v>
      </c>
      <c r="F23" s="421"/>
      <c r="G23" s="431" t="str">
        <f>HYPERLINK("https://www.ugc.ac.in/journallist/subjectwisejurnallist.aspx?tid=am91cm5hbCBvZiBpbmVyZGlzY2lwbGluYXJ5IGRlbnRpc3RyeQ==&amp;&amp;did=Q3VycmVudCBUaXRsZXM=","Journal of Interdisciplinary Dentistry")</f>
        <v>Journal of Interdisciplinary Dentistry</v>
      </c>
      <c r="H23" s="424" t="s">
        <v>4287</v>
      </c>
    </row>
    <row r="24" spans="1:8" ht="135">
      <c r="A24" s="424" t="s">
        <v>4074</v>
      </c>
      <c r="B24" s="424" t="s">
        <v>4075</v>
      </c>
      <c r="C24" s="422" t="s">
        <v>4076</v>
      </c>
      <c r="D24" s="421" t="s">
        <v>4077</v>
      </c>
      <c r="E24" s="423">
        <v>2018</v>
      </c>
      <c r="F24" s="421">
        <v>9704388</v>
      </c>
      <c r="G24" s="431" t="str">
        <f>HYPERLINK("https://www.ugc.ac.in/journallist/subjectwisejurnallist.aspx?tid=Sm91cm5hbCBvZiBJbmRpYW4gU29jaWV0eSBvZiBQZWRvZG9udGljcyBhbmQgUHJldmVudGl2ZSBEZW50aXN0cnk=&amp;&amp;did=Q3VycmVudCBUaXRsZXM=","Journal of Indian society of Pedodontics and Preventive Dentistry ")</f>
        <v xml:space="preserve">Journal of Indian society of Pedodontics and Preventive Dentistry </v>
      </c>
      <c r="H24" s="421" t="s">
        <v>4288</v>
      </c>
    </row>
    <row r="25" spans="1:8" ht="120">
      <c r="A25" s="421" t="s">
        <v>4078</v>
      </c>
      <c r="B25" s="424" t="s">
        <v>4079</v>
      </c>
      <c r="C25" s="422" t="s">
        <v>4076</v>
      </c>
      <c r="D25" s="424" t="s">
        <v>4080</v>
      </c>
      <c r="E25" s="423">
        <v>2018</v>
      </c>
      <c r="F25" s="421">
        <v>9747052</v>
      </c>
      <c r="G25" s="431" t="str">
        <f t="shared" ref="G25:G26" si="0">HYPERLINK("https://www.ugc.ac.in/journallist/subjectwisejurnallist.aspx?tid=SW50ZXJuYXRpb25hbCBKb3VybmFsIG9mIENsaW5pY2FsIFBlZGlhdHJpYyBEZW50aXN0cnk=&amp;&amp;did=Q3VycmVudCBUaXRsZXM=","International Journal of Clinical Pediatric Dentistry")</f>
        <v>International Journal of Clinical Pediatric Dentistry</v>
      </c>
      <c r="H25" s="421" t="s">
        <v>4289</v>
      </c>
    </row>
    <row r="26" spans="1:8" ht="105">
      <c r="A26" s="421" t="s">
        <v>4081</v>
      </c>
      <c r="B26" s="421" t="s">
        <v>4082</v>
      </c>
      <c r="C26" s="422" t="s">
        <v>4076</v>
      </c>
      <c r="D26" s="424" t="s">
        <v>4080</v>
      </c>
      <c r="E26" s="423">
        <v>2018</v>
      </c>
      <c r="F26" s="424">
        <v>9747052</v>
      </c>
      <c r="G26" s="431" t="str">
        <f t="shared" si="0"/>
        <v>International Journal of Clinical Pediatric Dentistry</v>
      </c>
      <c r="H26" s="424" t="s">
        <v>4290</v>
      </c>
    </row>
    <row r="27" spans="1:8" ht="105">
      <c r="A27" s="421" t="s">
        <v>4083</v>
      </c>
      <c r="B27" s="421" t="s">
        <v>4084</v>
      </c>
      <c r="C27" s="422" t="s">
        <v>4085</v>
      </c>
      <c r="D27" s="421" t="s">
        <v>4086</v>
      </c>
      <c r="E27" s="423">
        <v>2018</v>
      </c>
      <c r="F27" s="421">
        <v>23102993</v>
      </c>
      <c r="G27" s="430"/>
      <c r="H27" s="421" t="s">
        <v>4291</v>
      </c>
    </row>
    <row r="28" spans="1:8" ht="120">
      <c r="A28" s="421" t="s">
        <v>4087</v>
      </c>
      <c r="B28" s="421" t="s">
        <v>4088</v>
      </c>
      <c r="C28" s="422" t="s">
        <v>4085</v>
      </c>
      <c r="D28" s="421" t="s">
        <v>4089</v>
      </c>
      <c r="E28" s="423">
        <v>2018</v>
      </c>
      <c r="F28" s="421"/>
      <c r="G28" s="430"/>
      <c r="H28" s="421"/>
    </row>
    <row r="29" spans="1:8" ht="90">
      <c r="A29" s="421" t="s">
        <v>4090</v>
      </c>
      <c r="B29" s="421" t="s">
        <v>4091</v>
      </c>
      <c r="C29" s="422" t="s">
        <v>4085</v>
      </c>
      <c r="D29" s="421" t="s">
        <v>4086</v>
      </c>
      <c r="E29" s="423">
        <v>2018</v>
      </c>
      <c r="F29" s="421">
        <v>23102993</v>
      </c>
      <c r="G29" s="430"/>
      <c r="H29" s="421" t="s">
        <v>4291</v>
      </c>
    </row>
    <row r="30" spans="1:8" ht="60">
      <c r="A30" s="421" t="s">
        <v>4092</v>
      </c>
      <c r="B30" s="421" t="s">
        <v>4093</v>
      </c>
      <c r="C30" s="422" t="s">
        <v>4094</v>
      </c>
      <c r="D30" s="421" t="s">
        <v>4095</v>
      </c>
      <c r="E30" s="423">
        <v>2018</v>
      </c>
      <c r="F30" s="421" t="s">
        <v>4292</v>
      </c>
      <c r="G30" s="433" t="str">
        <f>HYPERLINK("https://www.ugc.ac.in/journallist/subjectwisejurnallist.aspx?tid=Sm91cm5hbCBvZiBJbmRpYW4gUHJvc3Rob2RvbnRpYyBTb2NpZXR5&amp;&amp;did=Q3VycmVudCBUaXRsZXM=","Journal of Indian Prosthodontic Society")</f>
        <v>Journal of Indian Prosthodontic Society</v>
      </c>
      <c r="H30" s="421" t="s">
        <v>4293</v>
      </c>
    </row>
    <row r="31" spans="1:8" ht="75">
      <c r="A31" s="421" t="s">
        <v>4096</v>
      </c>
      <c r="B31" s="421" t="s">
        <v>4097</v>
      </c>
      <c r="C31" s="422" t="s">
        <v>4094</v>
      </c>
      <c r="D31" s="421" t="s">
        <v>4073</v>
      </c>
      <c r="E31" s="423">
        <v>2018</v>
      </c>
      <c r="F31" s="421" t="s">
        <v>4294</v>
      </c>
      <c r="G31" s="434"/>
      <c r="H31" s="421" t="s">
        <v>4287</v>
      </c>
    </row>
    <row r="32" spans="1:8" ht="60">
      <c r="A32" s="421" t="s">
        <v>4098</v>
      </c>
      <c r="B32" s="421" t="s">
        <v>4099</v>
      </c>
      <c r="C32" s="422" t="s">
        <v>4094</v>
      </c>
      <c r="D32" s="421" t="s">
        <v>4073</v>
      </c>
      <c r="E32" s="423">
        <v>2018</v>
      </c>
      <c r="F32" s="421" t="s">
        <v>4294</v>
      </c>
      <c r="G32" s="434"/>
      <c r="H32" s="421" t="s">
        <v>4287</v>
      </c>
    </row>
    <row r="33" spans="1:8" ht="45">
      <c r="A33" s="421" t="s">
        <v>4100</v>
      </c>
      <c r="B33" s="421" t="s">
        <v>4101</v>
      </c>
      <c r="C33" s="422" t="s">
        <v>4094</v>
      </c>
      <c r="D33" s="421" t="s">
        <v>4102</v>
      </c>
      <c r="E33" s="423">
        <v>2018</v>
      </c>
      <c r="F33" s="421">
        <v>9759298</v>
      </c>
      <c r="G33" s="434"/>
      <c r="H33" s="421" t="s">
        <v>4295</v>
      </c>
    </row>
    <row r="34" spans="1:8" ht="45">
      <c r="A34" s="421" t="s">
        <v>4103</v>
      </c>
      <c r="B34" s="421" t="s">
        <v>4104</v>
      </c>
      <c r="C34" s="422" t="s">
        <v>4094</v>
      </c>
      <c r="D34" s="421" t="s">
        <v>4102</v>
      </c>
      <c r="E34" s="423">
        <v>2018</v>
      </c>
      <c r="F34" s="421">
        <v>9759298</v>
      </c>
      <c r="G34" s="434"/>
      <c r="H34" s="421" t="s">
        <v>4295</v>
      </c>
    </row>
    <row r="35" spans="1:8" ht="150">
      <c r="A35" s="421" t="s">
        <v>4105</v>
      </c>
      <c r="B35" s="421" t="s">
        <v>4106</v>
      </c>
      <c r="C35" s="422" t="s">
        <v>4094</v>
      </c>
      <c r="D35" s="421" t="s">
        <v>4102</v>
      </c>
      <c r="E35" s="423">
        <v>2018</v>
      </c>
      <c r="F35" s="421">
        <v>9759298</v>
      </c>
      <c r="G35" s="434"/>
      <c r="H35" s="421" t="s">
        <v>4295</v>
      </c>
    </row>
    <row r="36" spans="1:8" ht="135">
      <c r="A36" s="421" t="s">
        <v>4107</v>
      </c>
      <c r="B36" s="421" t="s">
        <v>4108</v>
      </c>
      <c r="C36" s="422" t="s">
        <v>4094</v>
      </c>
      <c r="D36" s="421" t="s">
        <v>4109</v>
      </c>
      <c r="E36" s="423">
        <v>2018</v>
      </c>
      <c r="F36" s="421">
        <v>97374997</v>
      </c>
      <c r="G36" s="434"/>
      <c r="H36" s="421" t="s">
        <v>4295</v>
      </c>
    </row>
    <row r="37" spans="1:8" ht="150">
      <c r="A37" s="421" t="s">
        <v>4110</v>
      </c>
      <c r="B37" s="421" t="s">
        <v>4111</v>
      </c>
      <c r="C37" s="422" t="s">
        <v>4094</v>
      </c>
      <c r="D37" s="421" t="s">
        <v>4109</v>
      </c>
      <c r="E37" s="423">
        <v>2018</v>
      </c>
      <c r="F37" s="421">
        <v>97374997</v>
      </c>
      <c r="G37" s="434"/>
      <c r="H37" s="421" t="s">
        <v>4295</v>
      </c>
    </row>
    <row r="38" spans="1:8" ht="135">
      <c r="A38" s="421" t="s">
        <v>4112</v>
      </c>
      <c r="B38" s="421" t="s">
        <v>4113</v>
      </c>
      <c r="C38" s="422" t="s">
        <v>4094</v>
      </c>
      <c r="D38" s="421" t="s">
        <v>4109</v>
      </c>
      <c r="E38" s="423">
        <v>2018</v>
      </c>
      <c r="F38" s="421">
        <v>97374997</v>
      </c>
      <c r="G38" s="434"/>
      <c r="H38" s="421" t="s">
        <v>4295</v>
      </c>
    </row>
    <row r="39" spans="1:8" ht="150">
      <c r="A39" s="421" t="s">
        <v>4114</v>
      </c>
      <c r="B39" s="421" t="s">
        <v>4115</v>
      </c>
      <c r="C39" s="422" t="s">
        <v>4094</v>
      </c>
      <c r="D39" s="421" t="s">
        <v>4109</v>
      </c>
      <c r="E39" s="423">
        <v>2018</v>
      </c>
      <c r="F39" s="421">
        <v>97374997</v>
      </c>
      <c r="G39" s="434"/>
      <c r="H39" s="421" t="s">
        <v>4295</v>
      </c>
    </row>
    <row r="40" spans="1:8" ht="135">
      <c r="A40" s="421" t="s">
        <v>4116</v>
      </c>
      <c r="B40" s="421" t="s">
        <v>4117</v>
      </c>
      <c r="C40" s="422" t="s">
        <v>4094</v>
      </c>
      <c r="D40" s="421" t="s">
        <v>4109</v>
      </c>
      <c r="E40" s="423">
        <v>2018</v>
      </c>
      <c r="F40" s="421">
        <v>97374997</v>
      </c>
      <c r="G40" s="434"/>
      <c r="H40" s="421" t="s">
        <v>4295</v>
      </c>
    </row>
    <row r="41" spans="1:8" ht="135">
      <c r="A41" s="421" t="s">
        <v>4118</v>
      </c>
      <c r="B41" s="421" t="s">
        <v>4119</v>
      </c>
      <c r="C41" s="422" t="s">
        <v>4094</v>
      </c>
      <c r="D41" s="421" t="s">
        <v>4109</v>
      </c>
      <c r="E41" s="423">
        <v>2018</v>
      </c>
      <c r="F41" s="421">
        <v>97374997</v>
      </c>
      <c r="G41" s="434"/>
      <c r="H41" s="421" t="s">
        <v>4295</v>
      </c>
    </row>
    <row r="42" spans="1:8" ht="135">
      <c r="A42" s="421" t="s">
        <v>4120</v>
      </c>
      <c r="B42" s="421" t="s">
        <v>4121</v>
      </c>
      <c r="C42" s="422" t="s">
        <v>4094</v>
      </c>
      <c r="D42" s="421" t="s">
        <v>4122</v>
      </c>
      <c r="E42" s="423">
        <v>2018</v>
      </c>
      <c r="F42" s="421" t="s">
        <v>4296</v>
      </c>
      <c r="G42" s="434"/>
      <c r="H42" s="421" t="s">
        <v>4296</v>
      </c>
    </row>
    <row r="43" spans="1:8" ht="135">
      <c r="A43" s="421" t="s">
        <v>4123</v>
      </c>
      <c r="B43" s="421" t="s">
        <v>4124</v>
      </c>
      <c r="C43" s="422" t="s">
        <v>4094</v>
      </c>
      <c r="D43" s="421" t="s">
        <v>4109</v>
      </c>
      <c r="E43" s="423">
        <v>2018</v>
      </c>
      <c r="F43" s="421">
        <v>97374997</v>
      </c>
      <c r="G43" s="434"/>
      <c r="H43" s="421" t="s">
        <v>4295</v>
      </c>
    </row>
    <row r="44" spans="1:8" ht="135">
      <c r="A44" s="421" t="s">
        <v>4125</v>
      </c>
      <c r="B44" s="421" t="s">
        <v>4126</v>
      </c>
      <c r="C44" s="422" t="s">
        <v>4094</v>
      </c>
      <c r="D44" s="421" t="s">
        <v>4109</v>
      </c>
      <c r="E44" s="423">
        <v>2018</v>
      </c>
      <c r="F44" s="421">
        <v>97374997</v>
      </c>
      <c r="G44" s="434"/>
      <c r="H44" s="421" t="s">
        <v>4295</v>
      </c>
    </row>
    <row r="45" spans="1:8" ht="150">
      <c r="A45" s="421" t="s">
        <v>4127</v>
      </c>
      <c r="B45" s="421" t="s">
        <v>4128</v>
      </c>
      <c r="C45" s="422" t="s">
        <v>4094</v>
      </c>
      <c r="D45" s="421" t="s">
        <v>4109</v>
      </c>
      <c r="E45" s="423">
        <v>2018</v>
      </c>
      <c r="F45" s="421">
        <v>97374997</v>
      </c>
      <c r="G45" s="434"/>
      <c r="H45" s="421" t="s">
        <v>4295</v>
      </c>
    </row>
    <row r="46" spans="1:8" ht="105">
      <c r="A46" s="421" t="s">
        <v>4129</v>
      </c>
      <c r="B46" s="421" t="s">
        <v>4130</v>
      </c>
      <c r="C46" s="422" t="s">
        <v>4094</v>
      </c>
      <c r="D46" s="421" t="s">
        <v>4131</v>
      </c>
      <c r="E46" s="423">
        <v>2018</v>
      </c>
      <c r="F46" s="421" t="s">
        <v>4297</v>
      </c>
      <c r="G46" s="434"/>
      <c r="H46" s="421"/>
    </row>
    <row r="47" spans="1:8" ht="150">
      <c r="A47" s="421" t="s">
        <v>4132</v>
      </c>
      <c r="B47" s="421" t="s">
        <v>4133</v>
      </c>
      <c r="C47" s="422" t="s">
        <v>4094</v>
      </c>
      <c r="D47" s="421" t="s">
        <v>4109</v>
      </c>
      <c r="E47" s="423">
        <v>2018</v>
      </c>
      <c r="F47" s="421">
        <v>97374997</v>
      </c>
      <c r="G47" s="434"/>
      <c r="H47" s="421" t="s">
        <v>4295</v>
      </c>
    </row>
    <row r="48" spans="1:8" ht="75">
      <c r="A48" s="421" t="s">
        <v>4134</v>
      </c>
      <c r="B48" s="421" t="s">
        <v>4135</v>
      </c>
      <c r="C48" s="422" t="s">
        <v>4094</v>
      </c>
      <c r="D48" s="421" t="s">
        <v>4136</v>
      </c>
      <c r="E48" s="423">
        <v>2018</v>
      </c>
      <c r="F48" s="421">
        <v>223913</v>
      </c>
      <c r="G48" s="433" t="str">
        <f>HYPERLINK("https://www.ugc.ac.in/journallist/subjectwisejurnallist.aspx?tid=Sm91cm5hbCBvZiBQcm9zdGhldGljIERlbnRpc3RyeQ==&amp;&amp;did=Q3VycmVudCBUaXRsZXM=","Journal of Prosthetic Dentistry")</f>
        <v>Journal of Prosthetic Dentistry</v>
      </c>
      <c r="H48" s="421" t="s">
        <v>4298</v>
      </c>
    </row>
    <row r="49" spans="1:8" ht="150">
      <c r="A49" s="421" t="s">
        <v>4137</v>
      </c>
      <c r="B49" s="421" t="s">
        <v>4138</v>
      </c>
      <c r="C49" s="422" t="s">
        <v>4094</v>
      </c>
      <c r="D49" s="421" t="s">
        <v>4109</v>
      </c>
      <c r="E49" s="423">
        <v>2018</v>
      </c>
      <c r="F49" s="421">
        <v>97374997</v>
      </c>
      <c r="G49" s="434"/>
      <c r="H49" s="421" t="s">
        <v>4295</v>
      </c>
    </row>
    <row r="50" spans="1:8" ht="45">
      <c r="A50" s="424" t="s">
        <v>4139</v>
      </c>
      <c r="B50" s="421" t="s">
        <v>4140</v>
      </c>
      <c r="C50" s="422" t="s">
        <v>4141</v>
      </c>
      <c r="D50" s="424" t="s">
        <v>4142</v>
      </c>
      <c r="E50" s="423">
        <v>2018</v>
      </c>
      <c r="F50" s="421">
        <v>22778179</v>
      </c>
      <c r="G50" s="430"/>
      <c r="H50" s="421" t="s">
        <v>4298</v>
      </c>
    </row>
    <row r="51" spans="1:8" ht="120">
      <c r="A51" s="421" t="s">
        <v>4143</v>
      </c>
      <c r="B51" s="424" t="s">
        <v>4144</v>
      </c>
      <c r="C51" s="422" t="s">
        <v>4141</v>
      </c>
      <c r="D51" s="421" t="s">
        <v>4145</v>
      </c>
      <c r="E51" s="423">
        <v>2018</v>
      </c>
      <c r="F51" s="421" t="s">
        <v>4299</v>
      </c>
      <c r="G51" s="431" t="str">
        <f>HYPERLINK("https://www.ugc.ac.in/journallist/subjectwisejurnallist.aspx?tid=MDk3MzAyOQ==&amp;&amp;did=U2VhcmNoIGJ5IElTU04=","Journal of Oral and Maxillofacial Pathology")</f>
        <v>Journal of Oral and Maxillofacial Pathology</v>
      </c>
      <c r="H51" s="421" t="s">
        <v>4300</v>
      </c>
    </row>
    <row r="52" spans="1:8" ht="105">
      <c r="A52" s="424" t="s">
        <v>4146</v>
      </c>
      <c r="B52" s="424" t="s">
        <v>4147</v>
      </c>
      <c r="C52" s="422" t="s">
        <v>4141</v>
      </c>
      <c r="D52" s="424" t="s">
        <v>4148</v>
      </c>
      <c r="E52" s="426">
        <v>2018</v>
      </c>
      <c r="F52" s="421">
        <v>21419248</v>
      </c>
      <c r="G52" s="435"/>
      <c r="H52" s="421" t="s">
        <v>4298</v>
      </c>
    </row>
    <row r="53" spans="1:8" ht="90">
      <c r="A53" s="424" t="s">
        <v>4149</v>
      </c>
      <c r="B53" s="424" t="s">
        <v>4150</v>
      </c>
      <c r="C53" s="422" t="s">
        <v>4141</v>
      </c>
      <c r="D53" s="424" t="s">
        <v>4151</v>
      </c>
      <c r="E53" s="426">
        <v>2018</v>
      </c>
      <c r="F53" s="421">
        <v>1478885</v>
      </c>
      <c r="G53" s="431" t="str">
        <f>HYPERLINK("https://www.ugc.ac.in/journallist/subjectwisejurnallist.aspx?tid=am91cm5hbCBvZiBoaXN0b3RlY2hub2xvZ3k=&amp;&amp;did=Q3VycmVudCBUaXRsZXM=","journal of histotechnology")</f>
        <v>journal of histotechnology</v>
      </c>
      <c r="H53" s="421" t="s">
        <v>4298</v>
      </c>
    </row>
    <row r="54" spans="1:8" ht="105">
      <c r="A54" s="424" t="s">
        <v>4152</v>
      </c>
      <c r="B54" s="424" t="s">
        <v>4153</v>
      </c>
      <c r="C54" s="427" t="s">
        <v>4154</v>
      </c>
      <c r="D54" s="424" t="s">
        <v>4155</v>
      </c>
      <c r="E54" s="428">
        <v>2018</v>
      </c>
      <c r="F54" s="424" t="s">
        <v>4301</v>
      </c>
      <c r="G54" s="431" t="str">
        <f>HYPERLINK("https://www.ugc.ac.in/journallist/subjectwisejurnallist.aspx?tid=Sm91cm5hbCBvZiBJbmRpYW4gU29jaWV0eSBvZiBQZXJpb2RvbnRvbG9neQ==&amp;&amp;did=Q3VycmVudCBUaXRsZXM=","Journal of Indian Society of Periodontology")</f>
        <v>Journal of Indian Society of Periodontology</v>
      </c>
      <c r="H54" s="421" t="s">
        <v>4298</v>
      </c>
    </row>
    <row r="55" spans="1:8" ht="120">
      <c r="A55" s="424" t="s">
        <v>4156</v>
      </c>
      <c r="B55" s="424" t="s">
        <v>4157</v>
      </c>
      <c r="C55" s="427" t="s">
        <v>4154</v>
      </c>
      <c r="D55" s="424" t="s">
        <v>4158</v>
      </c>
      <c r="E55" s="428">
        <v>2018</v>
      </c>
      <c r="F55" s="421">
        <v>24549142</v>
      </c>
      <c r="G55" s="430"/>
      <c r="H55" s="421" t="s">
        <v>4302</v>
      </c>
    </row>
    <row r="56" spans="1:8" ht="90">
      <c r="A56" s="424" t="s">
        <v>4159</v>
      </c>
      <c r="B56" s="424" t="s">
        <v>4160</v>
      </c>
      <c r="C56" s="427" t="s">
        <v>4154</v>
      </c>
      <c r="D56" s="421" t="s">
        <v>4161</v>
      </c>
      <c r="E56" s="428">
        <v>2018</v>
      </c>
      <c r="F56" s="424">
        <v>9755691</v>
      </c>
      <c r="G56" s="431" t="str">
        <f>HYPERLINK("https://www.ugc.ac.in/journallist/subjectwisejurnallist.aspx?tid=aW5kaWFuIGpvdXJuYWwgb2YgbWVkaWNhbCBldGhpY3M=&amp;&amp;did=Q3VycmVudCBUaXRsZXM=","Indian Journal of Medical Ethics")</f>
        <v>Indian Journal of Medical Ethics</v>
      </c>
      <c r="H56" s="421" t="s">
        <v>4298</v>
      </c>
    </row>
    <row r="57" spans="1:8" ht="150">
      <c r="A57" s="421" t="s">
        <v>4162</v>
      </c>
      <c r="B57" s="421" t="s">
        <v>4163</v>
      </c>
      <c r="C57" s="422" t="s">
        <v>4164</v>
      </c>
      <c r="D57" s="421" t="s">
        <v>4165</v>
      </c>
      <c r="E57" s="423">
        <v>2018</v>
      </c>
      <c r="F57" s="421" t="s">
        <v>4303</v>
      </c>
      <c r="G57" s="433" t="str">
        <f>HYPERLINK("https://www.ugc.ac.in/journallist/subjectwisejurnallist.aspx?tid=UmVzZWFyY2ggam91cm5hbCBvZiBQaGFybWFjeSBhbmQgVGVjaG5vbG9neQ==&amp;&amp;did=Q3VycmVudCBUaXRsZXM=","Research journal of Pharmacy and Technology.")</f>
        <v>Research journal of Pharmacy and Technology.</v>
      </c>
      <c r="H57" s="421" t="s">
        <v>4304</v>
      </c>
    </row>
    <row r="58" spans="1:8" ht="165">
      <c r="A58" s="421" t="s">
        <v>4166</v>
      </c>
      <c r="B58" s="421" t="s">
        <v>4167</v>
      </c>
      <c r="C58" s="422" t="s">
        <v>4164</v>
      </c>
      <c r="D58" s="421" t="s">
        <v>4168</v>
      </c>
      <c r="E58" s="423">
        <v>2018</v>
      </c>
      <c r="F58" s="421">
        <v>22147853</v>
      </c>
      <c r="G58" s="433" t="str">
        <f>HYPERLINK("https://www.ugc.ac.in/journallist/subjectwisejurnallist.aspx?tid=TWF0ZXJpYWxzIFRvZGF5OiBQcm9jZWVkaW5ncw==&amp;&amp;did=Q3VycmVudCBUaXRsZXM=","Materials Today: Proceedings")</f>
        <v>Materials Today: Proceedings</v>
      </c>
      <c r="H58" s="421" t="s">
        <v>4305</v>
      </c>
    </row>
    <row r="59" spans="1:8" ht="225">
      <c r="A59" s="421" t="s">
        <v>4169</v>
      </c>
      <c r="B59" s="421" t="s">
        <v>4170</v>
      </c>
      <c r="C59" s="422" t="s">
        <v>4164</v>
      </c>
      <c r="D59" s="421" t="s">
        <v>4171</v>
      </c>
      <c r="E59" s="423">
        <v>2018</v>
      </c>
      <c r="F59" s="421">
        <v>1095641</v>
      </c>
      <c r="G59" s="433" t="str">
        <f>HYPERLINK("https://www.ugc.ac.in/journallist/subjectwisejurnallist.aspx?tid=MDEwOTU2NDE=&amp;&amp;did=U2VhcmNoIGJ5IElTU04=","Dental Materials")</f>
        <v>Dental Materials</v>
      </c>
      <c r="H59" s="421" t="s">
        <v>4306</v>
      </c>
    </row>
    <row r="60" spans="1:8" ht="105">
      <c r="A60" s="421" t="s">
        <v>4172</v>
      </c>
      <c r="B60" s="421" t="s">
        <v>4173</v>
      </c>
      <c r="C60" s="422" t="s">
        <v>4164</v>
      </c>
      <c r="D60" s="421" t="s">
        <v>4165</v>
      </c>
      <c r="E60" s="423">
        <v>2018</v>
      </c>
      <c r="F60" s="421" t="s">
        <v>4303</v>
      </c>
      <c r="G60" s="433" t="str">
        <f>HYPERLINK("https://www.ugc.ac.in/journallist/subjectwisejurnallist.aspx?tid=UmVzZWFyY2ggam91cm5hbCBvZiBQaGFybWFjeSBhbmQgVGVjaG5vbG9neQ==&amp;&amp;did=Q3VycmVudCBUaXRsZXM=","Research journal of Pharmacy and Technology.")</f>
        <v>Research journal of Pharmacy and Technology.</v>
      </c>
      <c r="H60" s="421" t="s">
        <v>4304</v>
      </c>
    </row>
    <row r="61" spans="1:8" ht="150">
      <c r="A61" s="421" t="s">
        <v>4174</v>
      </c>
      <c r="B61" s="424" t="s">
        <v>4175</v>
      </c>
      <c r="C61" s="422" t="s">
        <v>4176</v>
      </c>
      <c r="D61" s="421" t="s">
        <v>4177</v>
      </c>
      <c r="E61" s="423">
        <v>2018</v>
      </c>
      <c r="F61" s="421">
        <v>9758585</v>
      </c>
      <c r="G61" s="430"/>
      <c r="H61" s="421" t="s">
        <v>4307</v>
      </c>
    </row>
    <row r="62" spans="1:8" ht="135">
      <c r="A62" s="421" t="s">
        <v>4178</v>
      </c>
      <c r="B62" s="424" t="s">
        <v>4179</v>
      </c>
      <c r="C62" s="422" t="s">
        <v>4176</v>
      </c>
      <c r="D62" s="421" t="s">
        <v>4180</v>
      </c>
      <c r="E62" s="423">
        <v>2018</v>
      </c>
      <c r="F62" s="421">
        <v>9757538</v>
      </c>
      <c r="G62" s="431" t="str">
        <f>HYPERLINK("https://www.ugc.ac.in/journallist/subjectwisejurnallist.aspx?tid=OTc1NzUzOA==&amp;&amp;did=U2VhcmNoIGJ5IElTU04=","International Journal of Research in Pharmaceutical Sciences")</f>
        <v>International Journal of Research in Pharmaceutical Sciences</v>
      </c>
      <c r="H62" s="421" t="s">
        <v>4308</v>
      </c>
    </row>
    <row r="63" spans="1:8" ht="75">
      <c r="A63" s="421" t="s">
        <v>4181</v>
      </c>
      <c r="B63" s="424" t="s">
        <v>4182</v>
      </c>
      <c r="C63" s="422" t="s">
        <v>4176</v>
      </c>
      <c r="D63" s="421" t="s">
        <v>4183</v>
      </c>
      <c r="E63" s="423">
        <v>2018</v>
      </c>
      <c r="F63" s="421">
        <v>25774360</v>
      </c>
      <c r="G63" s="430"/>
      <c r="H63" s="421" t="s">
        <v>4309</v>
      </c>
    </row>
    <row r="64" spans="1:8" ht="75">
      <c r="A64" s="421" t="s">
        <v>4184</v>
      </c>
      <c r="B64" s="424" t="s">
        <v>4185</v>
      </c>
      <c r="C64" s="422" t="s">
        <v>4176</v>
      </c>
      <c r="D64" s="421" t="s">
        <v>4186</v>
      </c>
      <c r="E64" s="423">
        <v>2018</v>
      </c>
      <c r="F64" s="421" t="s">
        <v>4310</v>
      </c>
      <c r="G64" s="430"/>
      <c r="H64" s="421" t="s">
        <v>4309</v>
      </c>
    </row>
    <row r="65" spans="1:8" ht="105">
      <c r="A65" s="421" t="s">
        <v>4187</v>
      </c>
      <c r="B65" s="424" t="s">
        <v>4188</v>
      </c>
      <c r="C65" s="422" t="s">
        <v>4176</v>
      </c>
      <c r="D65" s="421" t="s">
        <v>4186</v>
      </c>
      <c r="E65" s="423">
        <v>2018</v>
      </c>
      <c r="F65" s="421" t="s">
        <v>4311</v>
      </c>
      <c r="G65" s="430"/>
      <c r="H65" s="421" t="s">
        <v>4309</v>
      </c>
    </row>
    <row r="66" spans="1:8" ht="180">
      <c r="A66" s="421" t="s">
        <v>4189</v>
      </c>
      <c r="B66" s="424" t="s">
        <v>4190</v>
      </c>
      <c r="C66" s="422" t="s">
        <v>4176</v>
      </c>
      <c r="D66" s="421" t="s">
        <v>4191</v>
      </c>
      <c r="E66" s="423">
        <v>2018</v>
      </c>
      <c r="F66" s="421" t="s">
        <v>4312</v>
      </c>
      <c r="G66" s="431" t="str">
        <f>HYPERLINK("https://www.ugc.ac.in/journallist/subjectwisejurnallist.aspx?tid=UmVzZWFyY2ggSm91cm5hbCBvZiBQaGFybWFjeSBhbmQgVGVjaG5vbG9neQ==&amp;&amp;did=Q3VycmVudCBUaXRsZXM=","Research Journal of Pharmacy and Technology")</f>
        <v>Research Journal of Pharmacy and Technology</v>
      </c>
      <c r="H66" s="421" t="s">
        <v>4308</v>
      </c>
    </row>
    <row r="67" spans="1:8" ht="75">
      <c r="A67" s="421" t="s">
        <v>4192</v>
      </c>
      <c r="B67" s="424" t="s">
        <v>4193</v>
      </c>
      <c r="C67" s="422" t="s">
        <v>4176</v>
      </c>
      <c r="D67" s="421" t="s">
        <v>4177</v>
      </c>
      <c r="E67" s="423">
        <v>2018</v>
      </c>
      <c r="F67" s="421">
        <v>9758585</v>
      </c>
      <c r="G67" s="430"/>
      <c r="H67" s="421" t="s">
        <v>4307</v>
      </c>
    </row>
    <row r="68" spans="1:8" ht="135">
      <c r="A68" s="421" t="s">
        <v>4194</v>
      </c>
      <c r="B68" s="424" t="s">
        <v>4195</v>
      </c>
      <c r="C68" s="422" t="s">
        <v>4176</v>
      </c>
      <c r="D68" s="421" t="s">
        <v>4180</v>
      </c>
      <c r="E68" s="423">
        <v>2018</v>
      </c>
      <c r="F68" s="421">
        <v>9757538</v>
      </c>
      <c r="G68" s="431" t="str">
        <f>HYPERLINK("https://www.ugc.ac.in/journallist/subjectwisejurnallist.aspx?tid=SW50ZXJuYXRpb25hbCBKb3VybmFsIG9mIFJlc2VhcmNoIGluIFBoYXJtYWNldXRpY2FsIFNjaWVuY2Vz&amp;&amp;did=Q3VycmVudCBUaXRsZXM=","International Journal of Research in Pharmaceutical Sciences")</f>
        <v>International Journal of Research in Pharmaceutical Sciences</v>
      </c>
      <c r="H68" s="421" t="s">
        <v>4308</v>
      </c>
    </row>
    <row r="69" spans="1:8" ht="90">
      <c r="A69" s="421" t="s">
        <v>4196</v>
      </c>
      <c r="B69" s="424" t="s">
        <v>4197</v>
      </c>
      <c r="C69" s="422" t="s">
        <v>4176</v>
      </c>
      <c r="D69" s="421" t="s">
        <v>4198</v>
      </c>
      <c r="E69" s="423">
        <v>2018</v>
      </c>
      <c r="F69" s="421" t="s">
        <v>4313</v>
      </c>
      <c r="G69" s="431" t="str">
        <f>HYPERLINK("https://www.ugc.ac.in/journallist/subjectwisejurnallist.aspx?tid=TmF0aW9uYWwgSm91cm5hbCBvZiBQaHlzaW9sb2d5LCBQaGFybWFjeSBhbmQgUGhhcm1hY29sb2d5&amp;&amp;did=Q3VycmVudCBUaXRsZXM=","National Journal of Physiology, Pharmacy and Pharmacology")</f>
        <v>National Journal of Physiology, Pharmacy and Pharmacology</v>
      </c>
      <c r="H69" s="421" t="s">
        <v>4314</v>
      </c>
    </row>
    <row r="70" spans="1:8" ht="165">
      <c r="A70" s="421" t="s">
        <v>4199</v>
      </c>
      <c r="B70" s="424" t="s">
        <v>4200</v>
      </c>
      <c r="C70" s="422" t="s">
        <v>4176</v>
      </c>
      <c r="D70" s="421" t="s">
        <v>4201</v>
      </c>
      <c r="E70" s="423">
        <v>2018</v>
      </c>
      <c r="F70" s="421">
        <v>24754714</v>
      </c>
      <c r="G70" s="430"/>
      <c r="H70" s="421" t="s">
        <v>4315</v>
      </c>
    </row>
    <row r="71" spans="1:8" ht="75">
      <c r="A71" s="421" t="s">
        <v>4202</v>
      </c>
      <c r="B71" s="424" t="s">
        <v>4203</v>
      </c>
      <c r="C71" s="422" t="s">
        <v>4176</v>
      </c>
      <c r="D71" s="421" t="s">
        <v>4204</v>
      </c>
      <c r="E71" s="423">
        <v>2018</v>
      </c>
      <c r="F71" s="421" t="s">
        <v>4316</v>
      </c>
      <c r="G71" s="430"/>
      <c r="H71" s="421" t="s">
        <v>4315</v>
      </c>
    </row>
    <row r="72" spans="1:8" ht="120">
      <c r="A72" s="421" t="s">
        <v>4205</v>
      </c>
      <c r="B72" s="424" t="s">
        <v>4206</v>
      </c>
      <c r="C72" s="422" t="s">
        <v>4176</v>
      </c>
      <c r="D72" s="421" t="s">
        <v>4207</v>
      </c>
      <c r="E72" s="423">
        <v>2018</v>
      </c>
      <c r="F72" s="436">
        <v>23195932</v>
      </c>
      <c r="G72" s="431" t="str">
        <f>HYPERLINK("https://www.ugc.ac.in/journallist/subjectwisejurnallist.aspx?tid=am91cm5hbCBvZiBpbmRpYW4gYXNzb2NpYXRpb24gb2YgcHVibGljIGhlYWx0aCBkZW50aXN0cnk=&amp;&amp;did=Q3VycmVudCBUaXRsZXM=","Journal of Indian Association of Public Health Dentistry")</f>
        <v>Journal of Indian Association of Public Health Dentistry</v>
      </c>
      <c r="H72" s="421" t="s">
        <v>4317</v>
      </c>
    </row>
    <row r="73" spans="1:8" ht="120">
      <c r="A73" s="421" t="s">
        <v>4208</v>
      </c>
      <c r="B73" s="424" t="s">
        <v>4209</v>
      </c>
      <c r="C73" s="422" t="s">
        <v>4176</v>
      </c>
      <c r="D73" s="421" t="s">
        <v>4180</v>
      </c>
      <c r="E73" s="423">
        <v>2018</v>
      </c>
      <c r="F73" s="421">
        <v>9757538</v>
      </c>
      <c r="G73" s="431" t="str">
        <f>HYPERLINK("https://www.ugc.ac.in/journallist/subjectwisejurnallist.aspx?tid=SW50ZXJuYXRpb25hbCBKb3VybmFsIG9mIFJlc2VhcmNoIGluIFBoYXJtYWNldXRpY2FsIFNjaWVuY2Vz&amp;&amp;did=Q3VycmVudCBUaXRsZXM=","International Journal of Research in Pharmaceutical Sciences")</f>
        <v>International Journal of Research in Pharmaceutical Sciences</v>
      </c>
      <c r="H73" s="421" t="s">
        <v>4308</v>
      </c>
    </row>
    <row r="74" spans="1:8" ht="150">
      <c r="A74" s="421" t="s">
        <v>4210</v>
      </c>
      <c r="B74" s="424" t="s">
        <v>4211</v>
      </c>
      <c r="C74" s="422" t="s">
        <v>4176</v>
      </c>
      <c r="D74" s="421" t="s">
        <v>4177</v>
      </c>
      <c r="E74" s="423">
        <v>2018</v>
      </c>
      <c r="F74" s="421">
        <v>9758585</v>
      </c>
      <c r="G74" s="430"/>
      <c r="H74" s="421" t="s">
        <v>4307</v>
      </c>
    </row>
    <row r="75" spans="1:8" ht="75">
      <c r="A75" s="421" t="s">
        <v>4212</v>
      </c>
      <c r="B75" s="424" t="s">
        <v>4213</v>
      </c>
      <c r="C75" s="422" t="s">
        <v>4176</v>
      </c>
      <c r="D75" s="421" t="s">
        <v>4214</v>
      </c>
      <c r="E75" s="423">
        <v>2018</v>
      </c>
      <c r="F75" s="421">
        <v>23476567</v>
      </c>
      <c r="G75" s="430"/>
      <c r="H75" s="421" t="s">
        <v>4318</v>
      </c>
    </row>
    <row r="76" spans="1:8" ht="105">
      <c r="A76" s="421" t="s">
        <v>4215</v>
      </c>
      <c r="B76" s="424" t="s">
        <v>4216</v>
      </c>
      <c r="C76" s="422" t="s">
        <v>4176</v>
      </c>
      <c r="D76" s="421" t="s">
        <v>4177</v>
      </c>
      <c r="E76" s="423">
        <v>2018</v>
      </c>
      <c r="F76" s="421">
        <v>9758585</v>
      </c>
      <c r="G76" s="430"/>
      <c r="H76" s="421" t="s">
        <v>4307</v>
      </c>
    </row>
    <row r="77" spans="1:8" ht="120">
      <c r="A77" s="421" t="s">
        <v>4217</v>
      </c>
      <c r="B77" s="424" t="s">
        <v>4218</v>
      </c>
      <c r="C77" s="422" t="s">
        <v>4176</v>
      </c>
      <c r="D77" s="421" t="s">
        <v>4219</v>
      </c>
      <c r="E77" s="423">
        <v>2018</v>
      </c>
      <c r="F77" s="421" t="s">
        <v>4319</v>
      </c>
      <c r="G77" s="431" t="str">
        <f>HYPERLINK("https://www.ugc.ac.in/journallist/subjectwisejurnallist.aspx?tid=YmlvbWVkaWNhbCByZXNlYXJjaCAoSW5kaWEp&amp;&amp;did=Q3VycmVudCBUaXRsZXM=","Biomedical Research (India)")</f>
        <v>Biomedical Research (India)</v>
      </c>
      <c r="H77" s="421" t="s">
        <v>4320</v>
      </c>
    </row>
    <row r="78" spans="1:8" ht="120">
      <c r="A78" s="421" t="s">
        <v>4220</v>
      </c>
      <c r="B78" s="424" t="s">
        <v>4221</v>
      </c>
      <c r="C78" s="422" t="s">
        <v>4176</v>
      </c>
      <c r="D78" s="421" t="s">
        <v>4222</v>
      </c>
      <c r="E78" s="423">
        <v>2018</v>
      </c>
      <c r="F78" s="421" t="s">
        <v>4321</v>
      </c>
      <c r="G78" s="430"/>
      <c r="H78" s="421" t="s">
        <v>4309</v>
      </c>
    </row>
    <row r="79" spans="1:8" ht="120">
      <c r="A79" s="421" t="s">
        <v>4223</v>
      </c>
      <c r="B79" s="424" t="s">
        <v>4224</v>
      </c>
      <c r="C79" s="422" t="s">
        <v>4176</v>
      </c>
      <c r="D79" s="421" t="s">
        <v>4177</v>
      </c>
      <c r="E79" s="423">
        <v>2018</v>
      </c>
      <c r="F79" s="421">
        <v>9758585</v>
      </c>
      <c r="G79" s="430"/>
      <c r="H79" s="421" t="s">
        <v>4307</v>
      </c>
    </row>
    <row r="80" spans="1:8" ht="90">
      <c r="A80" s="421" t="s">
        <v>4225</v>
      </c>
      <c r="B80" s="424" t="s">
        <v>4226</v>
      </c>
      <c r="C80" s="422" t="s">
        <v>4176</v>
      </c>
      <c r="D80" s="421" t="s">
        <v>4177</v>
      </c>
      <c r="E80" s="423">
        <v>2018</v>
      </c>
      <c r="F80" s="421">
        <v>9758585</v>
      </c>
      <c r="G80" s="430"/>
      <c r="H80" s="421" t="s">
        <v>4307</v>
      </c>
    </row>
    <row r="81" spans="1:8" ht="150">
      <c r="A81" s="421" t="s">
        <v>4227</v>
      </c>
      <c r="B81" s="424" t="s">
        <v>4228</v>
      </c>
      <c r="C81" s="422" t="s">
        <v>4176</v>
      </c>
      <c r="D81" s="421" t="s">
        <v>4214</v>
      </c>
      <c r="E81" s="423">
        <v>2018</v>
      </c>
      <c r="F81" s="421">
        <v>23476567</v>
      </c>
      <c r="G81" s="430"/>
      <c r="H81" s="421" t="s">
        <v>4309</v>
      </c>
    </row>
    <row r="82" spans="1:8" ht="90">
      <c r="A82" s="421" t="s">
        <v>4229</v>
      </c>
      <c r="B82" s="424" t="s">
        <v>4230</v>
      </c>
      <c r="C82" s="422" t="s">
        <v>4176</v>
      </c>
      <c r="D82" s="421" t="s">
        <v>4191</v>
      </c>
      <c r="E82" s="423">
        <v>2018</v>
      </c>
      <c r="F82" s="421" t="s">
        <v>4322</v>
      </c>
      <c r="G82" s="431" t="str">
        <f>HYPERLINK("https://www.ugc.ac.in/journallist/subjectwisejurnallist.aspx?tid=UmVzZWFyY2ggSm91cm5hbCBvZiBQaGFybWFjeSBhbmQgVGVjaG5vbG9neQ==&amp;&amp;did=Q3VycmVudCBUaXRsZXM=","Research Journal of Pharmacy and Technology")</f>
        <v>Research Journal of Pharmacy and Technology</v>
      </c>
      <c r="H82" s="421" t="s">
        <v>4308</v>
      </c>
    </row>
    <row r="83" spans="1:8" ht="105">
      <c r="A83" s="421" t="s">
        <v>4231</v>
      </c>
      <c r="B83" s="424" t="s">
        <v>4232</v>
      </c>
      <c r="C83" s="422" t="s">
        <v>4176</v>
      </c>
      <c r="D83" s="421" t="s">
        <v>4180</v>
      </c>
      <c r="E83" s="423">
        <v>2018</v>
      </c>
      <c r="F83" s="421">
        <v>9757538</v>
      </c>
      <c r="G83" s="431" t="str">
        <f>HYPERLINK("https://www.ugc.ac.in/journallist/subjectwisejurnallist.aspx?tid=SW50ZXJuYXRpb25hbCBKb3VybmFsIG9mIFJlc2VhcmNoIGluIFBoYXJtYWNldXRpY2FsIFNjaWVuY2Vz&amp;&amp;did=Q3VycmVudCBUaXRsZXM=","International Journal of Research in Pharmaceutical Sciences")</f>
        <v>International Journal of Research in Pharmaceutical Sciences</v>
      </c>
      <c r="H83" s="421" t="s">
        <v>4308</v>
      </c>
    </row>
    <row r="84" spans="1:8" ht="75">
      <c r="A84" s="421" t="s">
        <v>4233</v>
      </c>
      <c r="B84" s="424" t="s">
        <v>4234</v>
      </c>
      <c r="C84" s="422" t="s">
        <v>4176</v>
      </c>
      <c r="D84" s="421" t="s">
        <v>4235</v>
      </c>
      <c r="E84" s="423">
        <v>2018</v>
      </c>
      <c r="F84" s="421" t="s">
        <v>4323</v>
      </c>
      <c r="G84" s="430"/>
      <c r="H84" s="421" t="s">
        <v>4324</v>
      </c>
    </row>
    <row r="85" spans="1:8" ht="90">
      <c r="A85" s="421" t="s">
        <v>4236</v>
      </c>
      <c r="B85" s="424" t="s">
        <v>4237</v>
      </c>
      <c r="C85" s="422" t="s">
        <v>4176</v>
      </c>
      <c r="D85" s="421" t="s">
        <v>4238</v>
      </c>
      <c r="E85" s="423">
        <v>2018</v>
      </c>
      <c r="F85" s="421" t="s">
        <v>4325</v>
      </c>
      <c r="G85" s="431" t="str">
        <f>HYPERLINK("https://www.ugc.ac.in/journallist/subjectwisejurnallist.aspx?tid=Sm91cm5hbCBvZiBjbGluaWNhbCBhbmQgZGlhZ25vc3RpYyByZXNlYXJjaA==&amp;&amp;did=Q3VycmVudCBUaXRsZXM=","Journal of clinical and diagnostic research")</f>
        <v>Journal of clinical and diagnostic research</v>
      </c>
      <c r="H85" s="421" t="s">
        <v>4326</v>
      </c>
    </row>
    <row r="86" spans="1:8" ht="150">
      <c r="A86" s="421" t="s">
        <v>4239</v>
      </c>
      <c r="B86" s="424" t="s">
        <v>4240</v>
      </c>
      <c r="C86" s="422" t="s">
        <v>4176</v>
      </c>
      <c r="D86" s="421" t="s">
        <v>4214</v>
      </c>
      <c r="E86" s="423">
        <v>2018</v>
      </c>
      <c r="F86" s="421">
        <v>23476567</v>
      </c>
      <c r="G86" s="430"/>
      <c r="H86" s="421" t="s">
        <v>4318</v>
      </c>
    </row>
    <row r="87" spans="1:8" ht="135">
      <c r="A87" s="421" t="s">
        <v>4241</v>
      </c>
      <c r="B87" s="424" t="s">
        <v>4242</v>
      </c>
      <c r="C87" s="422" t="s">
        <v>4176</v>
      </c>
      <c r="D87" s="421" t="s">
        <v>4214</v>
      </c>
      <c r="E87" s="423">
        <v>2018</v>
      </c>
      <c r="F87" s="421">
        <v>23476567</v>
      </c>
      <c r="G87" s="430"/>
      <c r="H87" s="421" t="s">
        <v>4318</v>
      </c>
    </row>
    <row r="88" spans="1:8" ht="75">
      <c r="A88" s="421" t="s">
        <v>4243</v>
      </c>
      <c r="B88" s="424" t="s">
        <v>4244</v>
      </c>
      <c r="C88" s="422" t="s">
        <v>4176</v>
      </c>
      <c r="D88" s="421" t="s">
        <v>4245</v>
      </c>
      <c r="E88" s="423">
        <v>2018</v>
      </c>
      <c r="F88" s="421" t="s">
        <v>4327</v>
      </c>
      <c r="G88" s="430"/>
      <c r="H88" s="421" t="s">
        <v>4277</v>
      </c>
    </row>
    <row r="89" spans="1:8" ht="45">
      <c r="A89" s="421" t="s">
        <v>4246</v>
      </c>
      <c r="B89" s="424" t="s">
        <v>4247</v>
      </c>
      <c r="C89" s="422" t="s">
        <v>4176</v>
      </c>
      <c r="D89" s="421" t="s">
        <v>4248</v>
      </c>
      <c r="E89" s="423">
        <v>2018</v>
      </c>
      <c r="F89" s="421">
        <v>25817639</v>
      </c>
      <c r="G89" s="430"/>
      <c r="H89" s="421" t="s">
        <v>4315</v>
      </c>
    </row>
    <row r="90" spans="1:8" ht="90">
      <c r="A90" s="421" t="s">
        <v>4249</v>
      </c>
      <c r="B90" s="424" t="s">
        <v>4250</v>
      </c>
      <c r="C90" s="422" t="s">
        <v>4176</v>
      </c>
      <c r="D90" s="421" t="s">
        <v>4248</v>
      </c>
      <c r="E90" s="423">
        <v>2018</v>
      </c>
      <c r="F90" s="421">
        <v>25817639</v>
      </c>
      <c r="G90" s="430"/>
      <c r="H90" s="421" t="s">
        <v>4295</v>
      </c>
    </row>
    <row r="91" spans="1:8" ht="105">
      <c r="A91" s="421" t="s">
        <v>4251</v>
      </c>
      <c r="B91" s="424" t="s">
        <v>4252</v>
      </c>
      <c r="C91" s="422" t="s">
        <v>4176</v>
      </c>
      <c r="D91" s="421" t="s">
        <v>4245</v>
      </c>
      <c r="E91" s="423">
        <v>2018</v>
      </c>
      <c r="F91" s="421" t="s">
        <v>4327</v>
      </c>
      <c r="G91" s="430"/>
      <c r="H91" s="421" t="s">
        <v>4277</v>
      </c>
    </row>
    <row r="92" spans="1:8" ht="135">
      <c r="A92" s="421" t="s">
        <v>4253</v>
      </c>
      <c r="B92" s="421" t="s">
        <v>4254</v>
      </c>
      <c r="C92" s="422" t="s">
        <v>4255</v>
      </c>
      <c r="D92" s="421" t="s">
        <v>4256</v>
      </c>
      <c r="E92" s="423">
        <v>2018</v>
      </c>
      <c r="F92" s="421" t="s">
        <v>4328</v>
      </c>
      <c r="G92" s="430"/>
      <c r="H92" s="421" t="s">
        <v>4329</v>
      </c>
    </row>
    <row r="93" spans="1:8" ht="135">
      <c r="A93" s="421" t="s">
        <v>4257</v>
      </c>
      <c r="B93" s="421" t="s">
        <v>4258</v>
      </c>
      <c r="C93" s="422" t="s">
        <v>4255</v>
      </c>
      <c r="D93" s="421" t="s">
        <v>4259</v>
      </c>
      <c r="E93" s="423">
        <v>2018</v>
      </c>
      <c r="F93" s="421">
        <v>9757384</v>
      </c>
      <c r="G93" s="430"/>
      <c r="H93" s="421" t="s">
        <v>4295</v>
      </c>
    </row>
    <row r="94" spans="1:8" ht="105">
      <c r="A94" s="421" t="s">
        <v>4260</v>
      </c>
      <c r="B94" s="421" t="s">
        <v>4261</v>
      </c>
      <c r="C94" s="422" t="s">
        <v>4262</v>
      </c>
      <c r="D94" s="421" t="s">
        <v>4263</v>
      </c>
      <c r="E94" s="423">
        <v>2018</v>
      </c>
      <c r="F94" s="421" t="s">
        <v>4330</v>
      </c>
      <c r="G94" s="430"/>
      <c r="H94" s="421" t="s">
        <v>4331</v>
      </c>
    </row>
    <row r="95" spans="1:8" ht="120">
      <c r="A95" s="418" t="s">
        <v>4332</v>
      </c>
      <c r="B95" s="418" t="s">
        <v>4333</v>
      </c>
      <c r="C95" s="419" t="s">
        <v>4014</v>
      </c>
      <c r="D95" s="418" t="s">
        <v>4334</v>
      </c>
      <c r="E95" s="442" t="s">
        <v>4489</v>
      </c>
      <c r="F95" s="418" t="s">
        <v>4264</v>
      </c>
      <c r="G95" s="444"/>
      <c r="H95" s="418" t="s">
        <v>4490</v>
      </c>
    </row>
    <row r="96" spans="1:8" ht="120">
      <c r="A96" s="421" t="s">
        <v>4335</v>
      </c>
      <c r="B96" s="421" t="s">
        <v>4336</v>
      </c>
      <c r="C96" s="422" t="s">
        <v>4014</v>
      </c>
      <c r="D96" s="421" t="s">
        <v>4337</v>
      </c>
      <c r="E96" s="443" t="s">
        <v>4489</v>
      </c>
      <c r="F96" s="421" t="s">
        <v>4264</v>
      </c>
      <c r="G96" s="434"/>
      <c r="H96" s="421" t="s">
        <v>4490</v>
      </c>
    </row>
    <row r="97" spans="1:8" ht="180">
      <c r="A97" s="421" t="s">
        <v>4338</v>
      </c>
      <c r="B97" s="421" t="s">
        <v>4339</v>
      </c>
      <c r="C97" s="422" t="s">
        <v>4014</v>
      </c>
      <c r="D97" s="421" t="s">
        <v>4334</v>
      </c>
      <c r="E97" s="437"/>
      <c r="F97" s="421" t="s">
        <v>4264</v>
      </c>
      <c r="G97" s="434"/>
      <c r="H97" s="421" t="s">
        <v>4491</v>
      </c>
    </row>
    <row r="98" spans="1:8" ht="90">
      <c r="A98" s="421" t="s">
        <v>4340</v>
      </c>
      <c r="B98" s="421" t="s">
        <v>4341</v>
      </c>
      <c r="C98" s="422" t="s">
        <v>4014</v>
      </c>
      <c r="D98" s="421" t="s">
        <v>4342</v>
      </c>
      <c r="E98" s="423">
        <v>2017</v>
      </c>
      <c r="F98" s="421">
        <v>24553301</v>
      </c>
      <c r="G98" s="434"/>
      <c r="H98" s="421" t="s">
        <v>4315</v>
      </c>
    </row>
    <row r="99" spans="1:8" ht="150">
      <c r="A99" s="421" t="s">
        <v>4343</v>
      </c>
      <c r="B99" s="421" t="s">
        <v>4344</v>
      </c>
      <c r="C99" s="422" t="s">
        <v>4014</v>
      </c>
      <c r="D99" s="421" t="s">
        <v>4345</v>
      </c>
      <c r="E99" s="443" t="s">
        <v>4489</v>
      </c>
      <c r="F99" s="421" t="s">
        <v>4492</v>
      </c>
      <c r="G99" s="433" t="str">
        <f t="shared" ref="G99:G100" si="1">HYPERLINK("https://www.ugc.ac.in/journallist/subjectwisejurnallist.aspx?tid=Sm91cm5hbCBPZiBDbGluaWNhbCBhbmQgRGlhZ25vc3RpYyBSZXNlYXJjaA==&amp;&amp;did=Q3VycmVudCBUaXRsZXM=","Journal of Clinical and Diagnostic Research")</f>
        <v>Journal of Clinical and Diagnostic Research</v>
      </c>
      <c r="H99" s="421" t="s">
        <v>4493</v>
      </c>
    </row>
    <row r="100" spans="1:8" ht="150">
      <c r="A100" s="421" t="s">
        <v>4346</v>
      </c>
      <c r="B100" s="421" t="s">
        <v>4347</v>
      </c>
      <c r="C100" s="422" t="s">
        <v>4014</v>
      </c>
      <c r="D100" s="421" t="s">
        <v>4345</v>
      </c>
      <c r="E100" s="443" t="s">
        <v>4489</v>
      </c>
      <c r="F100" s="421" t="s">
        <v>4494</v>
      </c>
      <c r="G100" s="433" t="str">
        <f t="shared" si="1"/>
        <v>Journal of Clinical and Diagnostic Research</v>
      </c>
      <c r="H100" s="421" t="s">
        <v>4493</v>
      </c>
    </row>
    <row r="101" spans="1:8" ht="150">
      <c r="A101" s="421" t="s">
        <v>4348</v>
      </c>
      <c r="B101" s="421" t="s">
        <v>4349</v>
      </c>
      <c r="C101" s="422" t="s">
        <v>4014</v>
      </c>
      <c r="D101" s="421" t="s">
        <v>4350</v>
      </c>
      <c r="E101" s="423">
        <v>2017</v>
      </c>
      <c r="F101" s="421">
        <v>23778075</v>
      </c>
      <c r="G101" s="434"/>
      <c r="H101" s="421" t="s">
        <v>4495</v>
      </c>
    </row>
    <row r="102" spans="1:8" ht="135">
      <c r="A102" s="421" t="s">
        <v>4351</v>
      </c>
      <c r="B102" s="421" t="s">
        <v>4352</v>
      </c>
      <c r="C102" s="422" t="s">
        <v>4014</v>
      </c>
      <c r="D102" s="421" t="s">
        <v>4353</v>
      </c>
      <c r="E102" s="423">
        <v>2017</v>
      </c>
      <c r="F102" s="421">
        <v>23102993</v>
      </c>
      <c r="G102" s="434"/>
      <c r="H102" s="424" t="s">
        <v>4496</v>
      </c>
    </row>
    <row r="103" spans="1:8" ht="90">
      <c r="A103" s="421" t="s">
        <v>4354</v>
      </c>
      <c r="B103" s="421" t="s">
        <v>4355</v>
      </c>
      <c r="C103" s="422" t="s">
        <v>4014</v>
      </c>
      <c r="D103" s="421" t="s">
        <v>4148</v>
      </c>
      <c r="E103" s="423">
        <v>2017</v>
      </c>
      <c r="F103" s="421" t="s">
        <v>4497</v>
      </c>
      <c r="G103" s="434"/>
      <c r="H103" s="421" t="s">
        <v>4498</v>
      </c>
    </row>
    <row r="104" spans="1:8" ht="90">
      <c r="A104" s="421" t="s">
        <v>4356</v>
      </c>
      <c r="B104" s="421" t="s">
        <v>4357</v>
      </c>
      <c r="C104" s="425" t="s">
        <v>4024</v>
      </c>
      <c r="D104" s="421" t="s">
        <v>4028</v>
      </c>
      <c r="E104" s="423">
        <v>2017</v>
      </c>
      <c r="F104" s="421">
        <v>24559792</v>
      </c>
      <c r="G104" s="434"/>
      <c r="H104" s="421" t="s">
        <v>4268</v>
      </c>
    </row>
    <row r="105" spans="1:8" ht="105">
      <c r="A105" s="424" t="s">
        <v>4358</v>
      </c>
      <c r="B105" s="424" t="s">
        <v>4359</v>
      </c>
      <c r="C105" s="425" t="s">
        <v>4024</v>
      </c>
      <c r="D105" s="424" t="s">
        <v>4360</v>
      </c>
      <c r="E105" s="423">
        <v>2017</v>
      </c>
      <c r="F105" s="424">
        <v>2782391</v>
      </c>
      <c r="G105" s="431" t="str">
        <f>HYPERLINK("https://www.ugc.ac.in/journallist/subjectwisejurnallist.aspx?tid=MDI3ODIzOTE=&amp;&amp;did=U2VhcmNoIGJ5IElTU04=","journal of oral and maxillofacial surgery")</f>
        <v>journal of oral and maxillofacial surgery</v>
      </c>
      <c r="H105" s="421" t="s">
        <v>4499</v>
      </c>
    </row>
    <row r="106" spans="1:8" ht="90">
      <c r="A106" s="424" t="s">
        <v>4361</v>
      </c>
      <c r="B106" s="424" t="s">
        <v>4359</v>
      </c>
      <c r="C106" s="425" t="s">
        <v>4024</v>
      </c>
      <c r="D106" s="424" t="s">
        <v>4086</v>
      </c>
      <c r="E106" s="423">
        <v>2017</v>
      </c>
      <c r="F106" s="424">
        <v>23102993</v>
      </c>
      <c r="G106" s="434"/>
      <c r="H106" s="421" t="s">
        <v>4500</v>
      </c>
    </row>
    <row r="107" spans="1:8" ht="150">
      <c r="A107" s="424" t="s">
        <v>4362</v>
      </c>
      <c r="B107" s="424" t="s">
        <v>4359</v>
      </c>
      <c r="C107" s="425" t="s">
        <v>4024</v>
      </c>
      <c r="D107" s="424" t="s">
        <v>4363</v>
      </c>
      <c r="E107" s="423">
        <v>2017</v>
      </c>
      <c r="F107" s="421">
        <v>23205407</v>
      </c>
      <c r="G107" s="434"/>
      <c r="H107" s="421" t="s">
        <v>4501</v>
      </c>
    </row>
    <row r="108" spans="1:8" ht="180">
      <c r="A108" s="424" t="s">
        <v>4364</v>
      </c>
      <c r="B108" s="424" t="s">
        <v>4365</v>
      </c>
      <c r="C108" s="425" t="s">
        <v>4043</v>
      </c>
      <c r="D108" s="424" t="s">
        <v>4366</v>
      </c>
      <c r="E108" s="423">
        <v>2017</v>
      </c>
      <c r="F108" s="421" t="s">
        <v>4502</v>
      </c>
      <c r="G108" s="431" t="str">
        <f>HYPERLINK("https://www.ugc.ac.in/journallist/subjectwisejurnallist.aspx?tid=RWFzdCBBZnJpY2FuIE1lZGljYWwgSm91cm5hbA==&amp;&amp;did=Q3VycmVudCBUaXRsZXM=","East African Medical Journal")</f>
        <v>East African Medical Journal</v>
      </c>
      <c r="H108" s="421"/>
    </row>
    <row r="109" spans="1:8" ht="150">
      <c r="A109" s="424" t="s">
        <v>4367</v>
      </c>
      <c r="B109" s="424" t="s">
        <v>4368</v>
      </c>
      <c r="C109" s="425" t="s">
        <v>4043</v>
      </c>
      <c r="D109" s="424" t="s">
        <v>4369</v>
      </c>
      <c r="E109" s="423">
        <v>2017</v>
      </c>
      <c r="F109" s="424">
        <v>22790594</v>
      </c>
      <c r="G109" s="434"/>
      <c r="H109" s="421" t="s">
        <v>4503</v>
      </c>
    </row>
    <row r="110" spans="1:8" ht="195">
      <c r="A110" s="421" t="s">
        <v>4370</v>
      </c>
      <c r="B110" s="421" t="s">
        <v>4371</v>
      </c>
      <c r="C110" s="422" t="s">
        <v>4043</v>
      </c>
      <c r="D110" s="421" t="s">
        <v>4372</v>
      </c>
      <c r="E110" s="426">
        <v>2017</v>
      </c>
      <c r="F110" s="421">
        <v>22790594</v>
      </c>
      <c r="G110" s="434"/>
      <c r="H110" s="421" t="s">
        <v>4503</v>
      </c>
    </row>
    <row r="111" spans="1:8" ht="150">
      <c r="A111" s="421" t="s">
        <v>4373</v>
      </c>
      <c r="B111" s="421" t="s">
        <v>4374</v>
      </c>
      <c r="C111" s="422" t="s">
        <v>4043</v>
      </c>
      <c r="D111" s="421" t="s">
        <v>4375</v>
      </c>
      <c r="E111" s="423">
        <v>2017</v>
      </c>
      <c r="F111" s="421" t="s">
        <v>4504</v>
      </c>
      <c r="G111" s="431" t="str">
        <f>HYPERLINK("https://www.ugc.ac.in/journallist/subjectwisejurnallist.aspx?tid=Sm91cm5hbCBvZiBJbmRpYW4gQXNzb2NpYXRpb24gb2YgUHVibGljIEhlYWx0aCBEZW50aXN0cnk=&amp;&amp;did=Q3VycmVudCBUaXRsZXM=","Journal of Indian Association of Public Health Dentistry")</f>
        <v>Journal of Indian Association of Public Health Dentistry</v>
      </c>
      <c r="H111" s="421" t="s">
        <v>4302</v>
      </c>
    </row>
    <row r="112" spans="1:8" ht="90">
      <c r="A112" s="421" t="s">
        <v>4376</v>
      </c>
      <c r="B112" s="421" t="s">
        <v>4377</v>
      </c>
      <c r="C112" s="422" t="s">
        <v>4043</v>
      </c>
      <c r="D112" s="421" t="s">
        <v>4369</v>
      </c>
      <c r="E112" s="423">
        <v>2017</v>
      </c>
      <c r="F112" s="421">
        <v>22790594</v>
      </c>
      <c r="G112" s="434"/>
      <c r="H112" s="421" t="s">
        <v>4503</v>
      </c>
    </row>
    <row r="113" spans="1:8" ht="135">
      <c r="A113" s="421" t="s">
        <v>4378</v>
      </c>
      <c r="B113" s="421" t="s">
        <v>4379</v>
      </c>
      <c r="C113" s="422" t="s">
        <v>4043</v>
      </c>
      <c r="D113" s="421" t="s">
        <v>4207</v>
      </c>
      <c r="E113" s="423">
        <v>2017</v>
      </c>
      <c r="F113" s="421" t="s">
        <v>4504</v>
      </c>
      <c r="G113" s="431" t="str">
        <f>HYPERLINK("https://www.ugc.ac.in/journallist/subjectwisejurnallist.aspx?tid=am91cm5hbCBvZiBpbmRpYW4gYXNzb2NpYXRpb24gb2YgcHVibGljIGhlYWx0aCBkZW50aXN0cnk=&amp;&amp;did=Q3VycmVudCBUaXRsZXM=","Journal of Indian Association of Public Health Dentistry")</f>
        <v>Journal of Indian Association of Public Health Dentistry</v>
      </c>
      <c r="H113" s="421" t="s">
        <v>4302</v>
      </c>
    </row>
    <row r="114" spans="1:8" ht="225">
      <c r="A114" s="421" t="s">
        <v>4380</v>
      </c>
      <c r="B114" s="421" t="s">
        <v>4381</v>
      </c>
      <c r="C114" s="425" t="s">
        <v>4043</v>
      </c>
      <c r="D114" s="424" t="s">
        <v>4382</v>
      </c>
      <c r="E114" s="426">
        <v>2017</v>
      </c>
      <c r="F114" s="424">
        <v>9756299</v>
      </c>
      <c r="G114" s="434"/>
      <c r="H114" s="421" t="s">
        <v>4305</v>
      </c>
    </row>
    <row r="115" spans="1:8" ht="150">
      <c r="A115" s="421" t="s">
        <v>4383</v>
      </c>
      <c r="B115" s="421" t="s">
        <v>4384</v>
      </c>
      <c r="C115" s="422" t="s">
        <v>4061</v>
      </c>
      <c r="D115" s="421" t="s">
        <v>4385</v>
      </c>
      <c r="E115" s="423">
        <v>2017</v>
      </c>
      <c r="F115" s="424" t="s">
        <v>4505</v>
      </c>
      <c r="G115" s="433" t="str">
        <f t="shared" ref="G115:G116" si="2">HYPERLINK("https://www.ugc.ac.in/journallist/subjectwisejurnallist.aspx?tid=am91cm5hbCBvZiBjbGluaWNhbCBhbmQgZGlhZ25vc3RpYyByZXNlYXJjaA==&amp;&amp;did=Q3VycmVudCBUaXRsZXM=","Journal of clinical and diagnostic research")</f>
        <v>Journal of clinical and diagnostic research</v>
      </c>
      <c r="H115" s="424" t="s">
        <v>4506</v>
      </c>
    </row>
    <row r="116" spans="1:8" ht="120">
      <c r="A116" s="421" t="s">
        <v>4386</v>
      </c>
      <c r="B116" s="421" t="s">
        <v>4387</v>
      </c>
      <c r="C116" s="422" t="s">
        <v>4061</v>
      </c>
      <c r="D116" s="421" t="s">
        <v>4385</v>
      </c>
      <c r="E116" s="423">
        <v>2017</v>
      </c>
      <c r="F116" s="424" t="s">
        <v>4505</v>
      </c>
      <c r="G116" s="433" t="str">
        <f t="shared" si="2"/>
        <v>Journal of clinical and diagnostic research</v>
      </c>
      <c r="H116" s="424" t="s">
        <v>4506</v>
      </c>
    </row>
    <row r="117" spans="1:8" ht="105">
      <c r="A117" s="421" t="s">
        <v>4388</v>
      </c>
      <c r="B117" s="421" t="s">
        <v>4389</v>
      </c>
      <c r="C117" s="422" t="s">
        <v>4061</v>
      </c>
      <c r="D117" s="421" t="s">
        <v>4390</v>
      </c>
      <c r="E117" s="423">
        <v>2017</v>
      </c>
      <c r="F117" s="421">
        <v>23952822</v>
      </c>
      <c r="G117" s="433" t="str">
        <f>HYPERLINK("https://www.ugc.ac.in/journallist/subjectwisejurnallist.aspx?tid=YW5uYWxzIGludGVybmF0aW9uYWwgbWVkaWNhbCBkZW50YWwgcmVzZWFyY2g=&amp;&amp;did=Q3VycmVudCBUaXRsZXM=","Annals International Medical Dental Research")</f>
        <v>Annals International Medical Dental Research</v>
      </c>
      <c r="H117" s="421" t="s">
        <v>4507</v>
      </c>
    </row>
    <row r="118" spans="1:8" ht="135">
      <c r="A118" s="421" t="s">
        <v>4391</v>
      </c>
      <c r="B118" s="421" t="s">
        <v>4392</v>
      </c>
      <c r="C118" s="422" t="s">
        <v>4061</v>
      </c>
      <c r="D118" s="421" t="s">
        <v>4068</v>
      </c>
      <c r="E118" s="423">
        <v>2017</v>
      </c>
      <c r="F118" s="424" t="s">
        <v>4285</v>
      </c>
      <c r="G118" s="433" t="str">
        <f>HYPERLINK("https://www.ugc.ac.in/journallist/subjectwisejurnallist.aspx?tid=am91cm5hbCBvZiBwaWVycmUgZmF1Y2hhcmQgYWNhZGVteQ==&amp;&amp;did=Q3VycmVudCBUaXRsZXM=","Journal of Pierre Fauchard academy")</f>
        <v>Journal of Pierre Fauchard academy</v>
      </c>
      <c r="H118" s="421" t="s">
        <v>4286</v>
      </c>
    </row>
    <row r="119" spans="1:8" ht="210">
      <c r="A119" s="421" t="s">
        <v>4393</v>
      </c>
      <c r="B119" s="421" t="s">
        <v>4394</v>
      </c>
      <c r="C119" s="422" t="s">
        <v>4061</v>
      </c>
      <c r="D119" s="421" t="s">
        <v>4395</v>
      </c>
      <c r="E119" s="423">
        <v>2017</v>
      </c>
      <c r="F119" s="424">
        <v>9720707</v>
      </c>
      <c r="G119" s="433" t="str">
        <f>HYPERLINK("https://www.ugc.ac.in/journallist/subjectwisejurnallist.aspx?tid=IEpvdXJuYWwgb2YgY29uc2VydmF0aXZlIGRlbnRpc3RyeQ==&amp;&amp;did=Q3VycmVudCBUaXRsZXM=","Journal of conservative dentistry")</f>
        <v>Journal of conservative dentistry</v>
      </c>
      <c r="H119" s="421" t="s">
        <v>4508</v>
      </c>
    </row>
    <row r="120" spans="1:8" ht="135">
      <c r="A120" s="421" t="s">
        <v>4396</v>
      </c>
      <c r="B120" s="424" t="s">
        <v>4397</v>
      </c>
      <c r="C120" s="422" t="s">
        <v>4076</v>
      </c>
      <c r="D120" s="424" t="s">
        <v>4398</v>
      </c>
      <c r="E120" s="423">
        <v>2017</v>
      </c>
      <c r="F120" s="421">
        <v>9709290</v>
      </c>
      <c r="G120" s="431" t="str">
        <f>HYPERLINK("https://www.ugc.ac.in/journallist/subjectwisejurnallist.aspx?tid=SW5kaWFuIEpvdXJuYWwgb2YgRGVudGFsIFNjaWVuY2Vz&amp;&amp;did=Q3VycmVudCBUaXRsZXM=","Indian Journal Of Dental Sciences.")</f>
        <v>Indian Journal Of Dental Sciences.</v>
      </c>
      <c r="H120" s="421" t="s">
        <v>4509</v>
      </c>
    </row>
    <row r="121" spans="1:8" ht="90">
      <c r="A121" s="421" t="s">
        <v>4399</v>
      </c>
      <c r="B121" s="421" t="s">
        <v>4400</v>
      </c>
      <c r="C121" s="422" t="s">
        <v>4085</v>
      </c>
      <c r="D121" s="421" t="s">
        <v>4401</v>
      </c>
      <c r="E121" s="423">
        <v>2017</v>
      </c>
      <c r="F121" s="421">
        <v>15391450</v>
      </c>
      <c r="G121" s="433" t="str">
        <f>HYPERLINK("https://www.ugc.ac.in/journallist/subjectwisejurnallist.aspx?tid=MTUzOTE0NTA=&amp;&amp;did=U2VhcmNoIGJ5IElTU04=","International Journal of Orthodontics Milwaukee")</f>
        <v>International Journal of Orthodontics Milwaukee</v>
      </c>
      <c r="H121" s="421" t="s">
        <v>4510</v>
      </c>
    </row>
    <row r="122" spans="1:8" ht="120">
      <c r="A122" s="438" t="s">
        <v>4402</v>
      </c>
      <c r="B122" s="438" t="s">
        <v>4403</v>
      </c>
      <c r="C122" s="422" t="s">
        <v>4085</v>
      </c>
      <c r="D122" s="438" t="s">
        <v>4080</v>
      </c>
      <c r="E122" s="439">
        <v>2017</v>
      </c>
      <c r="F122" s="438" t="s">
        <v>4511</v>
      </c>
      <c r="G122" s="445" t="str">
        <f>HYPERLINK("https://www.ugc.ac.in/journallist/subjectwisejurnallist.aspx?tid=SW50ZXJuYXRpb25hbCBKb3VybmFsIG9mIENsaW5pY2FsIFBlZGlhdHJpYyBEZW50aXN0cnk=&amp;&amp;did=Q3VycmVudCBUaXRsZXM=","International Journal of Clinical Pediatric Dentistry")</f>
        <v>International Journal of Clinical Pediatric Dentistry</v>
      </c>
      <c r="H122" s="438" t="s">
        <v>4512</v>
      </c>
    </row>
    <row r="123" spans="1:8" ht="105">
      <c r="A123" s="421" t="s">
        <v>4404</v>
      </c>
      <c r="B123" s="421" t="s">
        <v>4405</v>
      </c>
      <c r="C123" s="422" t="s">
        <v>4094</v>
      </c>
      <c r="D123" s="421" t="s">
        <v>4406</v>
      </c>
      <c r="E123" s="423">
        <v>2017</v>
      </c>
      <c r="F123" s="421" t="s">
        <v>4513</v>
      </c>
      <c r="G123" s="421"/>
      <c r="H123" s="421" t="s">
        <v>4514</v>
      </c>
    </row>
    <row r="124" spans="1:8" ht="165">
      <c r="A124" s="421" t="s">
        <v>4407</v>
      </c>
      <c r="B124" s="421" t="s">
        <v>4408</v>
      </c>
      <c r="C124" s="422" t="s">
        <v>4094</v>
      </c>
      <c r="D124" s="421" t="s">
        <v>4409</v>
      </c>
      <c r="E124" s="423">
        <v>2017</v>
      </c>
      <c r="F124" s="421"/>
      <c r="G124" s="421"/>
      <c r="H124" s="421"/>
    </row>
    <row r="125" spans="1:8" ht="180">
      <c r="A125" s="421" t="s">
        <v>4410</v>
      </c>
      <c r="B125" s="421" t="s">
        <v>4411</v>
      </c>
      <c r="C125" s="422" t="s">
        <v>4094</v>
      </c>
      <c r="D125" s="421" t="s">
        <v>4109</v>
      </c>
      <c r="E125" s="423">
        <v>2017</v>
      </c>
      <c r="F125" s="421">
        <v>97374997</v>
      </c>
      <c r="G125" s="421"/>
      <c r="H125" s="421" t="s">
        <v>4295</v>
      </c>
    </row>
    <row r="126" spans="1:8" ht="150">
      <c r="A126" s="421" t="s">
        <v>4412</v>
      </c>
      <c r="B126" s="421" t="s">
        <v>4413</v>
      </c>
      <c r="C126" s="422" t="s">
        <v>4094</v>
      </c>
      <c r="D126" s="421" t="s">
        <v>4109</v>
      </c>
      <c r="E126" s="423">
        <v>2017</v>
      </c>
      <c r="F126" s="421">
        <v>97374997</v>
      </c>
      <c r="G126" s="421"/>
      <c r="H126" s="421" t="s">
        <v>4295</v>
      </c>
    </row>
    <row r="127" spans="1:8" ht="180">
      <c r="A127" s="421" t="s">
        <v>4414</v>
      </c>
      <c r="B127" s="421" t="s">
        <v>4415</v>
      </c>
      <c r="C127" s="422" t="s">
        <v>4094</v>
      </c>
      <c r="D127" s="421" t="s">
        <v>4109</v>
      </c>
      <c r="E127" s="423">
        <v>2017</v>
      </c>
      <c r="F127" s="421">
        <v>97374997</v>
      </c>
      <c r="G127" s="421"/>
      <c r="H127" s="421" t="s">
        <v>4295</v>
      </c>
    </row>
    <row r="128" spans="1:8" ht="120">
      <c r="A128" s="421" t="s">
        <v>4416</v>
      </c>
      <c r="B128" s="421" t="s">
        <v>4417</v>
      </c>
      <c r="C128" s="422" t="s">
        <v>4094</v>
      </c>
      <c r="D128" s="421" t="s">
        <v>4418</v>
      </c>
      <c r="E128" s="423">
        <v>2017</v>
      </c>
      <c r="F128" s="421" t="s">
        <v>4515</v>
      </c>
      <c r="G128" s="433" t="str">
        <f>HYPERLINK("https://www.ugc.ac.in/journallist/subjectwisejurnallist.aspx?tid=Sm91cm5hbCBvZiBJbmRpYW4gUHJvc3Rob2RvbnRpYyBTb2NpZXR5&amp;&amp;did=Q3VycmVudCBUaXRsZXM=","Journal of Indian Prosthodontic Society")</f>
        <v>Journal of Indian Prosthodontic Society</v>
      </c>
      <c r="H128" s="421" t="s">
        <v>4293</v>
      </c>
    </row>
    <row r="129" spans="1:8" ht="180">
      <c r="A129" s="421" t="s">
        <v>4419</v>
      </c>
      <c r="B129" s="421" t="s">
        <v>4420</v>
      </c>
      <c r="C129" s="422" t="s">
        <v>4094</v>
      </c>
      <c r="D129" s="421" t="s">
        <v>4109</v>
      </c>
      <c r="E129" s="423">
        <v>2017</v>
      </c>
      <c r="F129" s="421">
        <v>97374997</v>
      </c>
      <c r="G129" s="421"/>
      <c r="H129" s="421" t="s">
        <v>4295</v>
      </c>
    </row>
    <row r="130" spans="1:8" ht="60">
      <c r="A130" s="421" t="s">
        <v>4421</v>
      </c>
      <c r="B130" s="421" t="s">
        <v>4422</v>
      </c>
      <c r="C130" s="422" t="s">
        <v>4094</v>
      </c>
      <c r="D130" s="421" t="s">
        <v>4122</v>
      </c>
      <c r="E130" s="423">
        <v>2017</v>
      </c>
      <c r="F130" s="421"/>
      <c r="G130" s="421"/>
      <c r="H130" s="421"/>
    </row>
    <row r="131" spans="1:8" ht="165">
      <c r="A131" s="421" t="s">
        <v>4423</v>
      </c>
      <c r="B131" s="421" t="s">
        <v>4424</v>
      </c>
      <c r="C131" s="422" t="s">
        <v>4094</v>
      </c>
      <c r="D131" s="421" t="s">
        <v>4109</v>
      </c>
      <c r="E131" s="423">
        <v>2017</v>
      </c>
      <c r="F131" s="421">
        <v>97374997</v>
      </c>
      <c r="G131" s="421"/>
      <c r="H131" s="421" t="s">
        <v>4295</v>
      </c>
    </row>
    <row r="132" spans="1:8" ht="75">
      <c r="A132" s="421" t="s">
        <v>4425</v>
      </c>
      <c r="B132" s="421" t="s">
        <v>4426</v>
      </c>
      <c r="C132" s="422" t="s">
        <v>4094</v>
      </c>
      <c r="D132" s="421" t="s">
        <v>4073</v>
      </c>
      <c r="E132" s="423">
        <v>2017</v>
      </c>
      <c r="F132" s="421" t="s">
        <v>4294</v>
      </c>
      <c r="G132" s="421"/>
      <c r="H132" s="421" t="s">
        <v>4287</v>
      </c>
    </row>
    <row r="133" spans="1:8" ht="195">
      <c r="A133" s="421" t="s">
        <v>4427</v>
      </c>
      <c r="B133" s="421" t="s">
        <v>4428</v>
      </c>
      <c r="C133" s="422" t="s">
        <v>4094</v>
      </c>
      <c r="D133" s="421" t="s">
        <v>4109</v>
      </c>
      <c r="E133" s="423">
        <v>2017</v>
      </c>
      <c r="F133" s="421">
        <v>97374997</v>
      </c>
      <c r="G133" s="421"/>
      <c r="H133" s="421" t="s">
        <v>4295</v>
      </c>
    </row>
    <row r="134" spans="1:8" ht="180">
      <c r="A134" s="421" t="s">
        <v>4429</v>
      </c>
      <c r="B134" s="421" t="s">
        <v>4430</v>
      </c>
      <c r="C134" s="422" t="s">
        <v>4094</v>
      </c>
      <c r="D134" s="421" t="s">
        <v>4418</v>
      </c>
      <c r="E134" s="423">
        <v>2017</v>
      </c>
      <c r="F134" s="421" t="s">
        <v>4516</v>
      </c>
      <c r="G134" s="433" t="str">
        <f>HYPERLINK("https://www.ugc.ac.in/journallist/subjectwisejurnallist.aspx?tid=Sm91cm5hbCBvZiBJbmRpYW4gUHJvc3Rob2RvbnRpYyBTb2NpZXR5&amp;&amp;did=Q3VycmVudCBUaXRsZXM=","Journal of Indian Prosthodontic Society")</f>
        <v>Journal of Indian Prosthodontic Society</v>
      </c>
      <c r="H134" s="421" t="s">
        <v>4293</v>
      </c>
    </row>
    <row r="135" spans="1:8" ht="180">
      <c r="A135" s="421" t="s">
        <v>4431</v>
      </c>
      <c r="B135" s="421" t="s">
        <v>4432</v>
      </c>
      <c r="C135" s="422" t="s">
        <v>4094</v>
      </c>
      <c r="D135" s="421" t="s">
        <v>4109</v>
      </c>
      <c r="E135" s="423">
        <v>2017</v>
      </c>
      <c r="F135" s="421">
        <v>97374997</v>
      </c>
      <c r="G135" s="421"/>
      <c r="H135" s="421" t="s">
        <v>4295</v>
      </c>
    </row>
    <row r="136" spans="1:8" ht="165">
      <c r="A136" s="421" t="s">
        <v>4433</v>
      </c>
      <c r="B136" s="421" t="s">
        <v>4434</v>
      </c>
      <c r="C136" s="422" t="s">
        <v>4094</v>
      </c>
      <c r="D136" s="421" t="s">
        <v>4109</v>
      </c>
      <c r="E136" s="423">
        <v>2017</v>
      </c>
      <c r="F136" s="421">
        <v>97374997</v>
      </c>
      <c r="G136" s="421"/>
      <c r="H136" s="421" t="s">
        <v>4295</v>
      </c>
    </row>
    <row r="137" spans="1:8" ht="105">
      <c r="A137" s="421" t="s">
        <v>4435</v>
      </c>
      <c r="B137" s="421" t="s">
        <v>4436</v>
      </c>
      <c r="C137" s="422" t="s">
        <v>4094</v>
      </c>
      <c r="D137" s="421" t="s">
        <v>4437</v>
      </c>
      <c r="E137" s="423">
        <v>2017</v>
      </c>
      <c r="F137" s="421"/>
      <c r="G137" s="421"/>
      <c r="H137" s="421"/>
    </row>
    <row r="138" spans="1:8" ht="195">
      <c r="A138" s="421" t="s">
        <v>4438</v>
      </c>
      <c r="B138" s="421" t="s">
        <v>4439</v>
      </c>
      <c r="C138" s="422" t="s">
        <v>4094</v>
      </c>
      <c r="D138" s="421" t="s">
        <v>4109</v>
      </c>
      <c r="E138" s="423">
        <v>2017</v>
      </c>
      <c r="F138" s="421">
        <v>97374997</v>
      </c>
      <c r="G138" s="421"/>
      <c r="H138" s="421" t="s">
        <v>4295</v>
      </c>
    </row>
    <row r="139" spans="1:8" ht="165">
      <c r="A139" s="421" t="s">
        <v>4440</v>
      </c>
      <c r="B139" s="421" t="s">
        <v>4441</v>
      </c>
      <c r="C139" s="422" t="s">
        <v>4094</v>
      </c>
      <c r="D139" s="421" t="s">
        <v>4442</v>
      </c>
      <c r="E139" s="423">
        <v>2017</v>
      </c>
      <c r="F139" s="424" t="s">
        <v>4505</v>
      </c>
      <c r="G139" s="433" t="str">
        <f>HYPERLINK("https://www.ugc.ac.in/journallist/subjectwisejurnallist.aspx?tid=Sm91cm5hbCBvZiBDbGluaWNhbCBhbmQgRGlhZ25vc3RpYyBSZXNlYXJjaA==&amp;&amp;did=Q3VycmVudCBUaXRsZXM=","Journal of Clinical and Diagnostic Research.")</f>
        <v>Journal of Clinical and Diagnostic Research.</v>
      </c>
      <c r="H139" s="421" t="s">
        <v>4517</v>
      </c>
    </row>
    <row r="140" spans="1:8" ht="135">
      <c r="A140" s="421" t="s">
        <v>4443</v>
      </c>
      <c r="B140" s="421" t="s">
        <v>4444</v>
      </c>
      <c r="C140" s="422" t="s">
        <v>4094</v>
      </c>
      <c r="D140" s="421" t="s">
        <v>4445</v>
      </c>
      <c r="E140" s="423">
        <v>2017</v>
      </c>
      <c r="F140" s="421" t="s">
        <v>4518</v>
      </c>
      <c r="G140" s="421"/>
      <c r="H140" s="421"/>
    </row>
    <row r="141" spans="1:8" ht="180">
      <c r="A141" s="421" t="s">
        <v>4446</v>
      </c>
      <c r="B141" s="421" t="s">
        <v>4447</v>
      </c>
      <c r="C141" s="422" t="s">
        <v>4094</v>
      </c>
      <c r="D141" s="421" t="s">
        <v>4109</v>
      </c>
      <c r="E141" s="423">
        <v>2017</v>
      </c>
      <c r="F141" s="421">
        <v>97374997</v>
      </c>
      <c r="G141" s="421"/>
      <c r="H141" s="421" t="s">
        <v>4295</v>
      </c>
    </row>
    <row r="142" spans="1:8" ht="60">
      <c r="A142" s="421" t="s">
        <v>4448</v>
      </c>
      <c r="B142" s="421" t="s">
        <v>4449</v>
      </c>
      <c r="C142" s="422" t="s">
        <v>4094</v>
      </c>
      <c r="D142" s="421" t="s">
        <v>4122</v>
      </c>
      <c r="E142" s="423">
        <v>2017</v>
      </c>
      <c r="F142" s="421"/>
      <c r="G142" s="421"/>
      <c r="H142" s="421"/>
    </row>
    <row r="143" spans="1:8" ht="150">
      <c r="A143" s="421" t="s">
        <v>4450</v>
      </c>
      <c r="B143" s="421" t="s">
        <v>4451</v>
      </c>
      <c r="C143" s="422" t="s">
        <v>4094</v>
      </c>
      <c r="D143" s="421" t="s">
        <v>4109</v>
      </c>
      <c r="E143" s="423">
        <v>2017</v>
      </c>
      <c r="F143" s="421">
        <v>97374997</v>
      </c>
      <c r="G143" s="421"/>
      <c r="H143" s="421" t="s">
        <v>4295</v>
      </c>
    </row>
    <row r="144" spans="1:8" ht="165">
      <c r="A144" s="421" t="s">
        <v>4452</v>
      </c>
      <c r="B144" s="421" t="s">
        <v>4453</v>
      </c>
      <c r="C144" s="422" t="s">
        <v>4094</v>
      </c>
      <c r="D144" s="421" t="s">
        <v>4109</v>
      </c>
      <c r="E144" s="423">
        <v>2017</v>
      </c>
      <c r="F144" s="421">
        <v>97374997</v>
      </c>
      <c r="G144" s="421"/>
      <c r="H144" s="421" t="s">
        <v>4295</v>
      </c>
    </row>
    <row r="145" spans="1:8" ht="165">
      <c r="A145" s="421" t="s">
        <v>4454</v>
      </c>
      <c r="B145" s="421" t="s">
        <v>4455</v>
      </c>
      <c r="C145" s="422" t="s">
        <v>4094</v>
      </c>
      <c r="D145" s="421" t="s">
        <v>4122</v>
      </c>
      <c r="E145" s="423">
        <v>2017</v>
      </c>
      <c r="F145" s="421"/>
      <c r="G145" s="421"/>
      <c r="H145" s="421"/>
    </row>
    <row r="146" spans="1:8" ht="150">
      <c r="A146" s="421" t="s">
        <v>4456</v>
      </c>
      <c r="B146" s="421" t="s">
        <v>4457</v>
      </c>
      <c r="C146" s="422" t="s">
        <v>4094</v>
      </c>
      <c r="D146" s="421" t="s">
        <v>4458</v>
      </c>
      <c r="E146" s="423">
        <v>2017</v>
      </c>
      <c r="F146" s="421">
        <v>9759298</v>
      </c>
      <c r="G146" s="421"/>
      <c r="H146" s="421" t="s">
        <v>4295</v>
      </c>
    </row>
    <row r="147" spans="1:8" ht="165">
      <c r="A147" s="421" t="s">
        <v>4459</v>
      </c>
      <c r="B147" s="421" t="s">
        <v>4460</v>
      </c>
      <c r="C147" s="422" t="s">
        <v>4094</v>
      </c>
      <c r="D147" s="421" t="s">
        <v>4458</v>
      </c>
      <c r="E147" s="423">
        <v>2017</v>
      </c>
      <c r="F147" s="421">
        <v>9759298</v>
      </c>
      <c r="G147" s="421"/>
      <c r="H147" s="421" t="s">
        <v>4295</v>
      </c>
    </row>
    <row r="148" spans="1:8" ht="90">
      <c r="A148" s="424" t="s">
        <v>4461</v>
      </c>
      <c r="B148" s="424" t="s">
        <v>4462</v>
      </c>
      <c r="C148" s="425" t="s">
        <v>4141</v>
      </c>
      <c r="D148" s="424" t="s">
        <v>4142</v>
      </c>
      <c r="E148" s="426">
        <v>2017</v>
      </c>
      <c r="F148" s="421">
        <v>22778179</v>
      </c>
      <c r="G148" s="434"/>
      <c r="H148" s="421" t="s">
        <v>4298</v>
      </c>
    </row>
    <row r="149" spans="1:8" ht="135">
      <c r="A149" s="424" t="s">
        <v>4463</v>
      </c>
      <c r="B149" s="424" t="s">
        <v>4464</v>
      </c>
      <c r="C149" s="425" t="s">
        <v>4141</v>
      </c>
      <c r="D149" s="424" t="s">
        <v>4065</v>
      </c>
      <c r="E149" s="426">
        <v>2017</v>
      </c>
      <c r="F149" s="421">
        <v>22778179</v>
      </c>
      <c r="G149" s="434"/>
      <c r="H149" s="421" t="s">
        <v>4298</v>
      </c>
    </row>
    <row r="150" spans="1:8" ht="180">
      <c r="A150" s="424" t="s">
        <v>4465</v>
      </c>
      <c r="B150" s="424" t="s">
        <v>4466</v>
      </c>
      <c r="C150" s="425" t="s">
        <v>4141</v>
      </c>
      <c r="D150" s="424" t="s">
        <v>4467</v>
      </c>
      <c r="E150" s="426">
        <v>2017</v>
      </c>
      <c r="F150" s="421">
        <v>14263912</v>
      </c>
      <c r="G150" s="434"/>
      <c r="H150" s="421" t="s">
        <v>4508</v>
      </c>
    </row>
    <row r="151" spans="1:8" ht="90">
      <c r="A151" s="424" t="s">
        <v>4468</v>
      </c>
      <c r="B151" s="424" t="s">
        <v>4469</v>
      </c>
      <c r="C151" s="425" t="s">
        <v>4141</v>
      </c>
      <c r="D151" s="424" t="s">
        <v>4470</v>
      </c>
      <c r="E151" s="426">
        <v>2017</v>
      </c>
      <c r="F151" s="421">
        <v>23495350</v>
      </c>
      <c r="G151" s="434"/>
      <c r="H151" s="421" t="s">
        <v>4508</v>
      </c>
    </row>
    <row r="152" spans="1:8" ht="105">
      <c r="A152" s="424" t="s">
        <v>4471</v>
      </c>
      <c r="B152" s="424" t="s">
        <v>4472</v>
      </c>
      <c r="C152" s="440" t="s">
        <v>4154</v>
      </c>
      <c r="D152" s="424" t="s">
        <v>4473</v>
      </c>
      <c r="E152" s="441">
        <v>2017</v>
      </c>
      <c r="F152" s="421">
        <v>25181300</v>
      </c>
      <c r="G152" s="434"/>
      <c r="H152" s="421" t="s">
        <v>4302</v>
      </c>
    </row>
    <row r="153" spans="1:8" ht="60">
      <c r="A153" s="424" t="s">
        <v>4474</v>
      </c>
      <c r="B153" s="424"/>
      <c r="C153" s="440" t="s">
        <v>4154</v>
      </c>
      <c r="D153" s="424" t="s">
        <v>4475</v>
      </c>
      <c r="E153" s="441">
        <v>2017</v>
      </c>
      <c r="F153" s="421">
        <v>23796383</v>
      </c>
      <c r="G153" s="434"/>
      <c r="H153" s="421"/>
    </row>
    <row r="154" spans="1:8" ht="75">
      <c r="A154" s="424" t="s">
        <v>4476</v>
      </c>
      <c r="B154" s="424" t="s">
        <v>4477</v>
      </c>
      <c r="C154" s="425" t="s">
        <v>4154</v>
      </c>
      <c r="D154" s="424" t="s">
        <v>4478</v>
      </c>
      <c r="E154" s="426">
        <v>2017</v>
      </c>
      <c r="F154" s="424">
        <v>429686</v>
      </c>
      <c r="G154" s="434"/>
      <c r="H154" s="421" t="s">
        <v>4298</v>
      </c>
    </row>
    <row r="155" spans="1:8" ht="120">
      <c r="A155" s="421" t="s">
        <v>4479</v>
      </c>
      <c r="B155" s="421" t="s">
        <v>4480</v>
      </c>
      <c r="C155" s="422" t="s">
        <v>4164</v>
      </c>
      <c r="D155" s="421" t="s">
        <v>4481</v>
      </c>
      <c r="E155" s="423">
        <v>2017</v>
      </c>
      <c r="F155" s="421" t="s">
        <v>4519</v>
      </c>
      <c r="G155" s="433" t="str">
        <f>HYPERLINK("https://www.ugc.ac.in/journallist/subjectwisejurnallist.aspx?tid=YW5udWFsIHJlc2VhcmNoIGFuZCByZXZpZXcgaW4gYmlvbG9neQ==&amp;&amp;did=Q3VycmVudCBUaXRsZXM=","Annual Research &amp; Review in Biology")</f>
        <v>Annual Research &amp; Review in Biology</v>
      </c>
      <c r="H155" s="421" t="s">
        <v>4520</v>
      </c>
    </row>
    <row r="156" spans="1:8" ht="135">
      <c r="A156" s="421" t="s">
        <v>4482</v>
      </c>
      <c r="B156" s="421" t="s">
        <v>4483</v>
      </c>
      <c r="C156" s="422" t="s">
        <v>4484</v>
      </c>
      <c r="D156" s="421" t="s">
        <v>4485</v>
      </c>
      <c r="E156" s="423">
        <v>2017</v>
      </c>
      <c r="F156" s="421">
        <v>9758585</v>
      </c>
      <c r="G156" s="434"/>
      <c r="H156" s="421" t="s">
        <v>4521</v>
      </c>
    </row>
    <row r="157" spans="1:8" ht="120">
      <c r="A157" s="421" t="s">
        <v>4486</v>
      </c>
      <c r="B157" s="421" t="s">
        <v>4487</v>
      </c>
      <c r="C157" s="422" t="s">
        <v>4255</v>
      </c>
      <c r="D157" s="421" t="s">
        <v>4488</v>
      </c>
      <c r="E157" s="423">
        <v>2017</v>
      </c>
      <c r="F157" s="421" t="s">
        <v>4522</v>
      </c>
      <c r="G157" s="433" t="str">
        <f>HYPERLINK("https://www.ugc.ac.in/journallist/subjectwisejurnallist.aspx?tid=VGhlIFBoYXJtYSBJbm5vdmF0aW9uIEpvdXJuYWw=&amp;&amp;did=Q3VycmVudCBUaXRsZXM=","The Pharma Innovation Journal")</f>
        <v>The Pharma Innovation Journal</v>
      </c>
      <c r="H157" s="424" t="s">
        <v>4523</v>
      </c>
    </row>
    <row r="158" spans="1:8" ht="135">
      <c r="A158" s="421" t="s">
        <v>4524</v>
      </c>
      <c r="B158" s="421" t="s">
        <v>4525</v>
      </c>
      <c r="C158" s="422" t="s">
        <v>4014</v>
      </c>
      <c r="D158" s="421" t="s">
        <v>4385</v>
      </c>
      <c r="E158" s="423">
        <v>2016</v>
      </c>
      <c r="F158" s="421" t="s">
        <v>4494</v>
      </c>
      <c r="G158" s="433" t="str">
        <f>HYPERLINK("https://www.ugc.ac.in/journallist/subjectwisejurnallist.aspx?tid=Sm91cm5hbCBvZiBDbGluaWNhbCBhbmQgRGlhZ25vc3RpYyBSZXNlYXJjaA==&amp;&amp;did=Q3VycmVudCBUaXRsZXM=","Journal of clinical and diagnostic research")</f>
        <v>Journal of clinical and diagnostic research</v>
      </c>
      <c r="H158" s="421" t="s">
        <v>4695</v>
      </c>
    </row>
    <row r="159" spans="1:8" ht="90">
      <c r="A159" s="421" t="s">
        <v>4526</v>
      </c>
      <c r="B159" s="421" t="s">
        <v>4527</v>
      </c>
      <c r="C159" s="422" t="s">
        <v>4014</v>
      </c>
      <c r="D159" s="421" t="s">
        <v>4528</v>
      </c>
      <c r="E159" s="423">
        <v>2016</v>
      </c>
      <c r="F159" s="421">
        <v>22310614</v>
      </c>
      <c r="G159" s="434"/>
      <c r="H159" s="421" t="s">
        <v>4696</v>
      </c>
    </row>
    <row r="160" spans="1:8" ht="180">
      <c r="A160" s="421" t="s">
        <v>4529</v>
      </c>
      <c r="B160" s="421" t="s">
        <v>4530</v>
      </c>
      <c r="C160" s="422" t="s">
        <v>4014</v>
      </c>
      <c r="D160" s="421" t="s">
        <v>4385</v>
      </c>
      <c r="E160" s="423">
        <v>2016</v>
      </c>
      <c r="F160" s="421" t="s">
        <v>4492</v>
      </c>
      <c r="G160" s="433" t="str">
        <f>HYPERLINK("https://www.ugc.ac.in/journallist/subjectwisejurnallist.aspx?tid=Sm91cm5hbCBvZiBDbGluaWNhbCBhbmQgRGlhZ25vc3RpYyBSZXNlYXJjaA==&amp;&amp;did=Q3VycmVudCBUaXRsZXM=","Journal of clinical and diagnostic research")</f>
        <v>Journal of clinical and diagnostic research</v>
      </c>
      <c r="H160" s="421" t="s">
        <v>4695</v>
      </c>
    </row>
    <row r="161" spans="1:8" ht="90">
      <c r="A161" s="421" t="s">
        <v>4531</v>
      </c>
      <c r="B161" s="421" t="s">
        <v>4532</v>
      </c>
      <c r="C161" s="422" t="s">
        <v>4014</v>
      </c>
      <c r="D161" s="421" t="s">
        <v>4533</v>
      </c>
      <c r="E161" s="423">
        <v>2016</v>
      </c>
      <c r="F161" s="421" t="s">
        <v>4697</v>
      </c>
      <c r="G161" s="446" t="str">
        <f>HYPERLINK("https://www.ugc.ac.in/journallist/subjectwisejurnallist.aspx?tid=d29ybGQgam91cm5hbCBvZiBkZW50aXN0cnk=&amp;&amp;did=Q3VycmVudCBUaXRsZXM=","World journal of dentistry")</f>
        <v>World journal of dentistry</v>
      </c>
      <c r="H161" s="421" t="s">
        <v>4698</v>
      </c>
    </row>
    <row r="162" spans="1:8" ht="90">
      <c r="A162" s="421" t="s">
        <v>4534</v>
      </c>
      <c r="B162" s="421" t="s">
        <v>4535</v>
      </c>
      <c r="C162" s="422" t="s">
        <v>4014</v>
      </c>
      <c r="D162" s="421" t="s">
        <v>4021</v>
      </c>
      <c r="E162" s="423">
        <v>2016</v>
      </c>
      <c r="F162" s="421" t="s">
        <v>4699</v>
      </c>
      <c r="G162" s="434"/>
      <c r="H162" s="421" t="s">
        <v>4700</v>
      </c>
    </row>
    <row r="163" spans="1:8" ht="165">
      <c r="A163" s="421" t="s">
        <v>4536</v>
      </c>
      <c r="B163" s="421" t="s">
        <v>4537</v>
      </c>
      <c r="C163" s="422" t="s">
        <v>4014</v>
      </c>
      <c r="D163" s="421" t="s">
        <v>4538</v>
      </c>
      <c r="E163" s="423">
        <v>2016</v>
      </c>
      <c r="F163" s="421">
        <v>24542008</v>
      </c>
      <c r="G163" s="434"/>
      <c r="H163" s="421" t="s">
        <v>4701</v>
      </c>
    </row>
    <row r="164" spans="1:8" ht="90">
      <c r="A164" s="421" t="s">
        <v>4539</v>
      </c>
      <c r="B164" s="421" t="s">
        <v>4540</v>
      </c>
      <c r="C164" s="422" t="s">
        <v>4014</v>
      </c>
      <c r="D164" s="421" t="s">
        <v>4541</v>
      </c>
      <c r="E164" s="423">
        <v>2016</v>
      </c>
      <c r="F164" s="421" t="s">
        <v>4702</v>
      </c>
      <c r="G164" s="434"/>
      <c r="H164" s="421"/>
    </row>
    <row r="165" spans="1:8" ht="105">
      <c r="A165" s="421" t="s">
        <v>4542</v>
      </c>
      <c r="B165" s="421" t="s">
        <v>4543</v>
      </c>
      <c r="C165" s="422" t="s">
        <v>4014</v>
      </c>
      <c r="D165" s="424" t="s">
        <v>4544</v>
      </c>
      <c r="E165" s="423">
        <v>2016</v>
      </c>
      <c r="F165" s="421">
        <v>19895488</v>
      </c>
      <c r="G165" s="433" t="str">
        <f>HYPERLINK("https://www.ugc.ac.in/journallist/subjectwisejurnallist.aspx?tid=am91cm5hbCBvZiBjbGluaWNhbCBhbmQgZXhwZXJpbWVudGFsIGRlbnRpc3RyeQ==&amp;&amp;did=Q3VycmVudCBUaXRsZXM=","Journal of clinical and experimental dentistry")</f>
        <v>Journal of clinical and experimental dentistry</v>
      </c>
      <c r="H165" s="421" t="s">
        <v>4298</v>
      </c>
    </row>
    <row r="166" spans="1:8" ht="90">
      <c r="A166" s="421" t="s">
        <v>4545</v>
      </c>
      <c r="B166" s="421" t="s">
        <v>4546</v>
      </c>
      <c r="C166" s="422" t="s">
        <v>4014</v>
      </c>
      <c r="D166" s="421" t="s">
        <v>4547</v>
      </c>
      <c r="E166" s="423">
        <v>2016</v>
      </c>
      <c r="F166" s="421">
        <v>9242287</v>
      </c>
      <c r="G166" s="434"/>
      <c r="H166" s="421" t="s">
        <v>4298</v>
      </c>
    </row>
    <row r="167" spans="1:8" ht="135">
      <c r="A167" s="421" t="s">
        <v>4548</v>
      </c>
      <c r="B167" s="421" t="s">
        <v>4549</v>
      </c>
      <c r="C167" s="422" t="s">
        <v>4014</v>
      </c>
      <c r="D167" s="421" t="s">
        <v>4550</v>
      </c>
      <c r="E167" s="423">
        <v>2016</v>
      </c>
      <c r="F167" s="421">
        <v>23102993</v>
      </c>
      <c r="G167" s="434"/>
      <c r="H167" s="421" t="s">
        <v>4496</v>
      </c>
    </row>
    <row r="168" spans="1:8" ht="120">
      <c r="A168" s="421" t="s">
        <v>4551</v>
      </c>
      <c r="B168" s="421" t="s">
        <v>4552</v>
      </c>
      <c r="C168" s="422" t="s">
        <v>4014</v>
      </c>
      <c r="D168" s="421" t="s">
        <v>4553</v>
      </c>
      <c r="E168" s="423">
        <v>2016</v>
      </c>
      <c r="F168" s="421">
        <v>24542008</v>
      </c>
      <c r="G168" s="434"/>
      <c r="H168" s="421" t="s">
        <v>4701</v>
      </c>
    </row>
    <row r="169" spans="1:8" ht="165">
      <c r="A169" s="421" t="s">
        <v>4554</v>
      </c>
      <c r="B169" s="421" t="s">
        <v>4555</v>
      </c>
      <c r="C169" s="422" t="s">
        <v>4014</v>
      </c>
      <c r="D169" s="421" t="s">
        <v>4556</v>
      </c>
      <c r="E169" s="423">
        <v>2016</v>
      </c>
      <c r="F169" s="421" t="s">
        <v>4703</v>
      </c>
      <c r="G169" s="434"/>
      <c r="H169" s="421" t="s">
        <v>4277</v>
      </c>
    </row>
    <row r="170" spans="1:8" ht="135">
      <c r="A170" s="421" t="s">
        <v>4557</v>
      </c>
      <c r="B170" s="421" t="s">
        <v>4558</v>
      </c>
      <c r="C170" s="422" t="s">
        <v>4014</v>
      </c>
      <c r="D170" s="421" t="s">
        <v>4559</v>
      </c>
      <c r="E170" s="423">
        <v>2016</v>
      </c>
      <c r="F170" s="421" t="s">
        <v>4704</v>
      </c>
      <c r="G170" s="434"/>
      <c r="H170" s="421" t="s">
        <v>4705</v>
      </c>
    </row>
    <row r="171" spans="1:8" ht="180">
      <c r="A171" s="421" t="s">
        <v>4560</v>
      </c>
      <c r="B171" s="421" t="s">
        <v>4561</v>
      </c>
      <c r="C171" s="422" t="s">
        <v>4014</v>
      </c>
      <c r="D171" s="421" t="s">
        <v>4086</v>
      </c>
      <c r="E171" s="423">
        <v>2016</v>
      </c>
      <c r="F171" s="421">
        <v>23102993</v>
      </c>
      <c r="G171" s="434"/>
      <c r="H171" s="421" t="s">
        <v>4295</v>
      </c>
    </row>
    <row r="172" spans="1:8" ht="195">
      <c r="A172" s="424" t="s">
        <v>4562</v>
      </c>
      <c r="B172" s="421" t="s">
        <v>4563</v>
      </c>
      <c r="C172" s="422" t="s">
        <v>4024</v>
      </c>
      <c r="D172" s="421" t="s">
        <v>4564</v>
      </c>
      <c r="E172" s="423">
        <v>2016</v>
      </c>
      <c r="F172" s="421" t="s">
        <v>4505</v>
      </c>
      <c r="G172" s="447" t="str">
        <f>HYPERLINK("https://www.ugc.ac.in/journallist/subjectwisejurnallist.aspx?tid=am91cm5hbCBvZiBjbGluaWNhbCBhbmQgRGlhZ25vc3RpYyBSZXNlYXJjaA==&amp;&amp;did=Q3VycmVudCBUaXRsZXM=","journal of clinical and diagnostic research")</f>
        <v>journal of clinical and diagnostic research</v>
      </c>
      <c r="H172" s="421" t="s">
        <v>4308</v>
      </c>
    </row>
    <row r="173" spans="1:8" ht="120">
      <c r="A173" s="421" t="s">
        <v>4565</v>
      </c>
      <c r="B173" s="421" t="s">
        <v>4566</v>
      </c>
      <c r="C173" s="422" t="s">
        <v>4061</v>
      </c>
      <c r="D173" s="421" t="s">
        <v>4567</v>
      </c>
      <c r="E173" s="423">
        <v>2016</v>
      </c>
      <c r="F173" s="424">
        <v>24552577</v>
      </c>
      <c r="G173" s="433" t="str">
        <f>HYPERLINK("https://www.ugc.ac.in/journallist/subjectwisejurnallist.aspx?tid=am91cm5hbCBvZiBhZHZhbmNlZCByZXNlYXJjaA==&amp;&amp;did=Q3VycmVudCBUaXRsZXM=","Journal of advanced research")</f>
        <v>Journal of advanced research</v>
      </c>
      <c r="H173" s="424" t="s">
        <v>4706</v>
      </c>
    </row>
    <row r="174" spans="1:8" ht="135">
      <c r="A174" s="421" t="s">
        <v>4568</v>
      </c>
      <c r="B174" s="421" t="s">
        <v>4569</v>
      </c>
      <c r="C174" s="422" t="s">
        <v>4061</v>
      </c>
      <c r="D174" s="421" t="s">
        <v>4570</v>
      </c>
      <c r="E174" s="423">
        <v>2016</v>
      </c>
      <c r="F174" s="424" t="s">
        <v>4285</v>
      </c>
      <c r="G174" s="433" t="str">
        <f>HYPERLINK("https://www.ugc.ac.in/journallist/subjectwisejurnallist.aspx?tid=am91cm5hbCBvZiBwaWVycmUgZmF1Y2hhcmQgYWNhZGVteQ==&amp;&amp;did=Q3VycmVudCBUaXRsZXM=","journal of  Pierre Fauch Academ ")</f>
        <v xml:space="preserve">journal of  Pierre Fauch Academ </v>
      </c>
      <c r="H174" s="421" t="s">
        <v>4286</v>
      </c>
    </row>
    <row r="175" spans="1:8" ht="135">
      <c r="A175" s="421" t="s">
        <v>4571</v>
      </c>
      <c r="B175" s="421" t="s">
        <v>4572</v>
      </c>
      <c r="C175" s="422" t="s">
        <v>4061</v>
      </c>
      <c r="D175" s="421" t="s">
        <v>4573</v>
      </c>
      <c r="E175" s="423">
        <v>2016</v>
      </c>
      <c r="F175" s="424" t="s">
        <v>4505</v>
      </c>
      <c r="G175" s="433" t="str">
        <f>HYPERLINK("https://www.ugc.ac.in/journallist/subjectwisejurnallist.aspx?tid=am91cm5hbCBvZiBjbGluaWNhbCBhbmQgZGlhZ25vc3RpYyByZXNlYXJjaA==&amp;&amp;did=Q3VycmVudCBUaXRsZXM=","Journal of clinical diagnostic research")</f>
        <v>Journal of clinical diagnostic research</v>
      </c>
      <c r="H175" s="424" t="s">
        <v>4506</v>
      </c>
    </row>
    <row r="176" spans="1:8" ht="105">
      <c r="A176" s="421" t="s">
        <v>4574</v>
      </c>
      <c r="B176" s="421" t="s">
        <v>4575</v>
      </c>
      <c r="C176" s="422" t="s">
        <v>4061</v>
      </c>
      <c r="D176" s="421" t="s">
        <v>4576</v>
      </c>
      <c r="E176" s="423">
        <v>2016</v>
      </c>
      <c r="F176" s="421">
        <v>23196475</v>
      </c>
      <c r="G176" s="433" t="str">
        <f>HYPERLINK("https://www.ugc.ac.in/journallist/subjectwisejurnallist.aspx?tid=aW50ZXJuYXRpb25hbCBqb3VybmFsIG9mIGN1cnJlbnQgYWR2YW5jZSByZXNlYXJjaA==&amp;&amp;did=Q3VycmVudCBUaXRsZXM=","international journal of current advance research")</f>
        <v>international journal of current advance research</v>
      </c>
      <c r="H176" s="424" t="s">
        <v>4707</v>
      </c>
    </row>
    <row r="177" spans="1:8" ht="90">
      <c r="A177" s="421" t="s">
        <v>4577</v>
      </c>
      <c r="B177" s="421" t="s">
        <v>4578</v>
      </c>
      <c r="C177" s="422" t="s">
        <v>4061</v>
      </c>
      <c r="D177" s="421" t="s">
        <v>4579</v>
      </c>
      <c r="E177" s="423">
        <v>2016</v>
      </c>
      <c r="F177" s="424">
        <v>24552577</v>
      </c>
      <c r="G177" s="433" t="str">
        <f>HYPERLINK("https://www.ugc.ac.in/journallist/subjectwisejurnallist.aspx?tid=aW50ZXJuYXRpb25hbCBtZWRpY2FsIGRlbnRhbCBqb3VybmFsIG9mIGFkdmFuY2UgcmVzZWFyY2g=&amp;&amp;did=Q3VycmVudCBUaXRsZXM=",". International dental medical Journal Advance Resarch")</f>
        <v>. International dental medical Journal Advance Resarch</v>
      </c>
      <c r="H177" s="424" t="s">
        <v>4506</v>
      </c>
    </row>
    <row r="178" spans="1:8" ht="180">
      <c r="A178" s="421" t="s">
        <v>4580</v>
      </c>
      <c r="B178" s="421" t="s">
        <v>4581</v>
      </c>
      <c r="C178" s="422" t="s">
        <v>4061</v>
      </c>
      <c r="D178" s="421" t="s">
        <v>4582</v>
      </c>
      <c r="E178" s="423">
        <v>2016</v>
      </c>
      <c r="F178" s="424">
        <v>7489633</v>
      </c>
      <c r="G178" s="433" t="str">
        <f>HYPERLINK("https://www.ugc.ac.in/journallist/subjectwisejurnallist.aspx?tid=IEpvdXJuYWwgb2YgY29uc2VydmF0aXZlIGRlbnRpc3RyeQ==&amp;&amp;did=Q3VycmVudCBUaXRsZXM=","Journal of Conservative Dentistry")</f>
        <v>Journal of Conservative Dentistry</v>
      </c>
      <c r="H178" s="421" t="s">
        <v>4508</v>
      </c>
    </row>
    <row r="179" spans="1:8" ht="105">
      <c r="A179" s="421" t="s">
        <v>4583</v>
      </c>
      <c r="B179" s="421" t="s">
        <v>4584</v>
      </c>
      <c r="C179" s="422" t="s">
        <v>4061</v>
      </c>
      <c r="D179" s="421" t="s">
        <v>4585</v>
      </c>
      <c r="E179" s="423">
        <v>2016</v>
      </c>
      <c r="F179" s="421">
        <v>23196475</v>
      </c>
      <c r="G179" s="433" t="str">
        <f>HYPERLINK("https://www.ugc.ac.in/journallist/subjectwisejurnallist.aspx?tid=aW50ZXJuYXRpb25hbCBqb3VybmFsIG9mIGN1cnJlbnQgYWR2YW5jZSByZXNlYXJjaA==&amp;&amp;did=Q3VycmVudCBUaXRsZXM=","International Journal of Current Advanced Resarch")</f>
        <v>International Journal of Current Advanced Resarch</v>
      </c>
      <c r="H179" s="424" t="s">
        <v>4707</v>
      </c>
    </row>
    <row r="180" spans="1:8" ht="105">
      <c r="A180" s="421" t="s">
        <v>4586</v>
      </c>
      <c r="B180" s="421" t="s">
        <v>4587</v>
      </c>
      <c r="C180" s="422" t="s">
        <v>4588</v>
      </c>
      <c r="D180" s="421" t="s">
        <v>4589</v>
      </c>
      <c r="E180" s="423">
        <v>2016</v>
      </c>
      <c r="F180" s="424">
        <v>22784748</v>
      </c>
      <c r="G180" s="434" t="s">
        <v>4708</v>
      </c>
      <c r="H180" s="421" t="s">
        <v>4277</v>
      </c>
    </row>
    <row r="181" spans="1:8" ht="150">
      <c r="A181" s="421" t="s">
        <v>4590</v>
      </c>
      <c r="B181" s="421" t="s">
        <v>4591</v>
      </c>
      <c r="C181" s="422" t="s">
        <v>4592</v>
      </c>
      <c r="D181" s="421" t="s">
        <v>4593</v>
      </c>
      <c r="E181" s="426">
        <v>2016</v>
      </c>
      <c r="F181" s="424">
        <v>24552577</v>
      </c>
      <c r="G181" s="434"/>
      <c r="H181" s="424" t="s">
        <v>4277</v>
      </c>
    </row>
    <row r="182" spans="1:8" ht="120">
      <c r="A182" s="424" t="s">
        <v>4594</v>
      </c>
      <c r="B182" s="421" t="s">
        <v>4595</v>
      </c>
      <c r="C182" s="422" t="s">
        <v>4596</v>
      </c>
      <c r="D182" s="421" t="s">
        <v>4597</v>
      </c>
      <c r="E182" s="426">
        <v>2016</v>
      </c>
      <c r="F182" s="424" t="s">
        <v>4709</v>
      </c>
      <c r="G182" s="447" t="str">
        <f>HYPERLINK("https://www.ugc.ac.in/journallist/subjectwisejurnallist.aspx?tid=am91cm5hbCBvZiBpbmRpYW4gc29jaWV0eSBvZiBwZXJpb2RvbnRvbG9neQ==&amp;&amp;did=Q3VycmVudCBUaXRsZXM=","Journal of Indian Society of Periodontololgy")</f>
        <v>Journal of Indian Society of Periodontololgy</v>
      </c>
      <c r="H182" s="421" t="s">
        <v>4275</v>
      </c>
    </row>
    <row r="183" spans="1:8" ht="165">
      <c r="A183" s="421" t="s">
        <v>4598</v>
      </c>
      <c r="B183" s="421" t="s">
        <v>4599</v>
      </c>
      <c r="C183" s="422" t="s">
        <v>4596</v>
      </c>
      <c r="D183" s="424" t="s">
        <v>4600</v>
      </c>
      <c r="E183" s="426">
        <v>2016</v>
      </c>
      <c r="F183" s="424" t="s">
        <v>4710</v>
      </c>
      <c r="G183" s="433" t="str">
        <f>HYPERLINK("https://www.ugc.ac.in/journallist/subjectwisejurnallist.aspx?tid=am91cm5hbCBvZiBhZHZhbmNlZCBtZWRpY2FsIGFuZCBkZW50YWwgc2NpZW5jZXMgcmVzZWFyY2g=&amp;&amp;did=Q3VycmVudCBUaXRsZXM=","Journal of Advanced Medical and Dental Sciences Research")</f>
        <v>Journal of Advanced Medical and Dental Sciences Research</v>
      </c>
      <c r="H183" s="421" t="s">
        <v>4277</v>
      </c>
    </row>
    <row r="184" spans="1:8" ht="120">
      <c r="A184" s="421" t="s">
        <v>4601</v>
      </c>
      <c r="B184" s="424" t="s">
        <v>4602</v>
      </c>
      <c r="C184" s="422" t="s">
        <v>4076</v>
      </c>
      <c r="D184" s="421" t="s">
        <v>4603</v>
      </c>
      <c r="E184" s="423">
        <v>2016</v>
      </c>
      <c r="F184" s="424">
        <v>16021622</v>
      </c>
      <c r="G184" s="434"/>
      <c r="H184" s="421" t="s">
        <v>4711</v>
      </c>
    </row>
    <row r="185" spans="1:8" ht="105">
      <c r="A185" s="421" t="s">
        <v>4604</v>
      </c>
      <c r="B185" s="424" t="s">
        <v>4605</v>
      </c>
      <c r="C185" s="422" t="s">
        <v>4076</v>
      </c>
      <c r="D185" s="424" t="s">
        <v>4606</v>
      </c>
      <c r="E185" s="426">
        <v>2016</v>
      </c>
      <c r="F185" s="424" t="s">
        <v>4712</v>
      </c>
      <c r="G185" s="430"/>
      <c r="H185" s="424" t="s">
        <v>4713</v>
      </c>
    </row>
    <row r="186" spans="1:8" ht="135">
      <c r="A186" s="421" t="s">
        <v>4607</v>
      </c>
      <c r="B186" s="424" t="s">
        <v>4608</v>
      </c>
      <c r="C186" s="422" t="s">
        <v>4076</v>
      </c>
      <c r="D186" s="424" t="s">
        <v>4609</v>
      </c>
      <c r="E186" s="426">
        <v>2016</v>
      </c>
      <c r="F186" s="421">
        <v>9709290</v>
      </c>
      <c r="G186" s="431" t="str">
        <f>HYPERLINK("https://www.ugc.ac.in/journallist/subjectwisejurnallist.aspx?tid=SW5kaWFuIEpvdXJuYWwgb2YgRGVudGFsIFJlc2VhcmNo&amp;&amp;did=Q3VycmVudCBUaXRsZXM=","Indian Journal of Dental Research")</f>
        <v>Indian Journal of Dental Research</v>
      </c>
      <c r="H186" s="421" t="s">
        <v>4714</v>
      </c>
    </row>
    <row r="187" spans="1:8" ht="120">
      <c r="A187" s="421" t="s">
        <v>4610</v>
      </c>
      <c r="B187" s="424" t="s">
        <v>4611</v>
      </c>
      <c r="C187" s="422" t="s">
        <v>4076</v>
      </c>
      <c r="D187" s="424" t="s">
        <v>4612</v>
      </c>
      <c r="E187" s="423">
        <v>2016</v>
      </c>
      <c r="F187" s="421" t="s">
        <v>4282</v>
      </c>
      <c r="G187" s="431" t="str">
        <f>HYPERLINK("https://www.ugc.ac.in/journallist/subjectwisejurnallist.aspx?tid=Q29udGVtcG9yYXJ5IGNsaW5pY2FsIGRlbnRpc3RyeQ==&amp;&amp;did=Q3VycmVudCBUaXRsZXM=","Contemporary Clinical Dentistry")</f>
        <v>Contemporary Clinical Dentistry</v>
      </c>
      <c r="H187" s="424" t="s">
        <v>4715</v>
      </c>
    </row>
    <row r="188" spans="1:8" ht="105">
      <c r="A188" s="421" t="s">
        <v>4613</v>
      </c>
      <c r="B188" s="424" t="s">
        <v>4614</v>
      </c>
      <c r="C188" s="422" t="s">
        <v>4076</v>
      </c>
      <c r="D188" s="424" t="s">
        <v>4345</v>
      </c>
      <c r="E188" s="426">
        <v>2016</v>
      </c>
      <c r="F188" s="421" t="s">
        <v>4505</v>
      </c>
      <c r="G188" s="431" t="str">
        <f>HYPERLINK("https://www.ugc.ac.in/journallist/subjectwisejurnallist.aspx?tid=Sm91cm5hbCBvZiBDbGluaWNhbCBhbmQgRGlhZ25vc3RpYyBSZXNlYXJjaA==&amp;&amp;did=Q3VycmVudCBUaXRsZXM=","Journal of Clinical and Diagnostic Research")</f>
        <v>Journal of Clinical and Diagnostic Research</v>
      </c>
      <c r="H188" s="421" t="s">
        <v>4716</v>
      </c>
    </row>
    <row r="189" spans="1:8" ht="135">
      <c r="A189" s="421" t="s">
        <v>4615</v>
      </c>
      <c r="B189" s="424" t="s">
        <v>4616</v>
      </c>
      <c r="C189" s="422" t="s">
        <v>4076</v>
      </c>
      <c r="D189" s="424" t="s">
        <v>4617</v>
      </c>
      <c r="E189" s="426">
        <v>2016</v>
      </c>
      <c r="F189" s="421">
        <v>9704388</v>
      </c>
      <c r="G189" s="433" t="str">
        <f>HYPERLINK("https://www.ugc.ac.in/journallist/subjectwisejurnallist.aspx?tid=Sm91cm5hbCBvZiBJbmRpYW4gU29jaWV0eSBvZiBQZWRvZG9udGljcyBhbmQgUHJldmVudGl2ZSBEZW50aXN0cnk=&amp;&amp;did=Q3VycmVudCBUaXRsZXM=","Journal of Indian society of Pedodontics and Preventive Dentistry ")</f>
        <v xml:space="preserve">Journal of Indian society of Pedodontics and Preventive Dentistry </v>
      </c>
      <c r="H189" s="424" t="s">
        <v>4717</v>
      </c>
    </row>
    <row r="190" spans="1:8" ht="105">
      <c r="A190" s="421" t="s">
        <v>4618</v>
      </c>
      <c r="B190" s="424" t="s">
        <v>4619</v>
      </c>
      <c r="C190" s="422" t="s">
        <v>4076</v>
      </c>
      <c r="D190" s="424" t="s">
        <v>4620</v>
      </c>
      <c r="E190" s="423">
        <v>2016</v>
      </c>
      <c r="F190" s="424">
        <v>9172394</v>
      </c>
      <c r="G190" s="431" t="str">
        <f>HYPERLINK("https://www.ugc.ac.in/journallist/subjectwisejurnallist.aspx?tid=UGVkaWF0cmljIGRlbnRhbCBqb3VybmFs&amp;&amp;did=Q3VycmVudCBUaXRsZXM=","Pediatric dental journal")</f>
        <v>Pediatric dental journal</v>
      </c>
      <c r="H190" s="424" t="s">
        <v>4718</v>
      </c>
    </row>
    <row r="191" spans="1:8" ht="60">
      <c r="A191" s="421" t="s">
        <v>4621</v>
      </c>
      <c r="B191" s="421" t="s">
        <v>4622</v>
      </c>
      <c r="C191" s="422" t="s">
        <v>4085</v>
      </c>
      <c r="D191" s="421" t="s">
        <v>4623</v>
      </c>
      <c r="E191" s="423">
        <v>2016</v>
      </c>
      <c r="F191" s="421">
        <v>3015742</v>
      </c>
      <c r="G191" s="434"/>
      <c r="H191" s="421" t="s">
        <v>4719</v>
      </c>
    </row>
    <row r="192" spans="1:8" ht="60">
      <c r="A192" s="424" t="s">
        <v>4624</v>
      </c>
      <c r="B192" s="424" t="s">
        <v>4625</v>
      </c>
      <c r="C192" s="422" t="s">
        <v>4141</v>
      </c>
      <c r="D192" s="424" t="s">
        <v>4626</v>
      </c>
      <c r="E192" s="423">
        <v>2016</v>
      </c>
      <c r="F192" s="421">
        <v>11786930</v>
      </c>
      <c r="G192" s="434"/>
      <c r="H192" s="421" t="s">
        <v>4508</v>
      </c>
    </row>
    <row r="193" spans="1:8" ht="165">
      <c r="A193" s="424" t="s">
        <v>4627</v>
      </c>
      <c r="B193" s="424" t="s">
        <v>4628</v>
      </c>
      <c r="C193" s="422" t="s">
        <v>4141</v>
      </c>
      <c r="D193" s="424" t="s">
        <v>4629</v>
      </c>
      <c r="E193" s="423">
        <v>2016</v>
      </c>
      <c r="F193" s="421" t="s">
        <v>4720</v>
      </c>
      <c r="G193" s="434"/>
      <c r="H193" s="421" t="s">
        <v>4508</v>
      </c>
    </row>
    <row r="194" spans="1:8" ht="90">
      <c r="A194" s="424" t="s">
        <v>4630</v>
      </c>
      <c r="B194" s="424" t="s">
        <v>4631</v>
      </c>
      <c r="C194" s="422" t="s">
        <v>4141</v>
      </c>
      <c r="D194" s="424" t="s">
        <v>4632</v>
      </c>
      <c r="E194" s="423">
        <v>2016</v>
      </c>
      <c r="F194" s="421">
        <v>18760341</v>
      </c>
      <c r="G194" s="434"/>
      <c r="H194" s="421" t="s">
        <v>4508</v>
      </c>
    </row>
    <row r="195" spans="1:8" ht="60">
      <c r="A195" s="424" t="s">
        <v>4633</v>
      </c>
      <c r="B195" s="424" t="s">
        <v>4634</v>
      </c>
      <c r="C195" s="422" t="s">
        <v>4141</v>
      </c>
      <c r="D195" s="424" t="s">
        <v>4635</v>
      </c>
      <c r="E195" s="423">
        <v>2016</v>
      </c>
      <c r="F195" s="421">
        <v>25757776</v>
      </c>
      <c r="G195" s="434"/>
      <c r="H195" s="421"/>
    </row>
    <row r="196" spans="1:8" ht="105">
      <c r="A196" s="424" t="s">
        <v>4636</v>
      </c>
      <c r="B196" s="424" t="s">
        <v>4637</v>
      </c>
      <c r="C196" s="422" t="s">
        <v>4141</v>
      </c>
      <c r="D196" s="424" t="s">
        <v>4638</v>
      </c>
      <c r="E196" s="423">
        <v>2016</v>
      </c>
      <c r="F196" s="421">
        <v>15263711</v>
      </c>
      <c r="G196" s="433" t="str">
        <f>HYPERLINK("https://www.ugc.ac.in/journallist/subjectwisejurnallist.aspx?tid=am91cm5hbCBvZiBjb250ZW1wb3JhcnkgZGVudGFsIHByYWN0aWNl&amp;&amp;did=Q3VycmVudCBUaXRsZXM=","Journal of contemporary dental practice")</f>
        <v>Journal of contemporary dental practice</v>
      </c>
      <c r="H196" s="421" t="s">
        <v>4508</v>
      </c>
    </row>
    <row r="197" spans="1:8" ht="120">
      <c r="A197" s="424" t="s">
        <v>4639</v>
      </c>
      <c r="B197" s="424" t="s">
        <v>4640</v>
      </c>
      <c r="C197" s="422" t="s">
        <v>4141</v>
      </c>
      <c r="D197" s="424" t="s">
        <v>4641</v>
      </c>
      <c r="E197" s="423">
        <v>2016</v>
      </c>
      <c r="F197" s="421" t="s">
        <v>4699</v>
      </c>
      <c r="G197" s="434"/>
      <c r="H197" s="421" t="s">
        <v>4721</v>
      </c>
    </row>
    <row r="198" spans="1:8" ht="90">
      <c r="A198" s="424" t="s">
        <v>4642</v>
      </c>
      <c r="B198" s="424" t="s">
        <v>4643</v>
      </c>
      <c r="C198" s="427" t="s">
        <v>4154</v>
      </c>
      <c r="D198" s="424" t="s">
        <v>4644</v>
      </c>
      <c r="E198" s="428">
        <v>2016</v>
      </c>
      <c r="F198" s="421">
        <v>23195932</v>
      </c>
      <c r="G198" s="447" t="str">
        <f>HYPERLINK("https://www.ugc.ac.in/journallist/subjectwisejurnallist.aspx?tid=Sm91cm5hbCBvZiBJbmRpYW4gQXNzb2NpYXRpb24gb2YgUHVibGljIEhlYWx0aCBkZW50aXN0cnk=&amp;&amp;did=Q3VycmVudCBUaXRsZXM=","Journal of Indian Association of Public Health dentistry")</f>
        <v>Journal of Indian Association of Public Health dentistry</v>
      </c>
      <c r="H198" s="421" t="s">
        <v>4302</v>
      </c>
    </row>
    <row r="199" spans="1:8" ht="105">
      <c r="A199" s="424" t="s">
        <v>4645</v>
      </c>
      <c r="B199" s="424" t="s">
        <v>4646</v>
      </c>
      <c r="C199" s="427" t="s">
        <v>4154</v>
      </c>
      <c r="D199" s="424" t="s">
        <v>4647</v>
      </c>
      <c r="E199" s="428">
        <v>2016</v>
      </c>
      <c r="F199" s="424">
        <v>9758232</v>
      </c>
      <c r="G199" s="434"/>
      <c r="H199" s="421" t="s">
        <v>4298</v>
      </c>
    </row>
    <row r="200" spans="1:8" ht="105">
      <c r="A200" s="424" t="s">
        <v>4648</v>
      </c>
      <c r="B200" s="424" t="s">
        <v>4649</v>
      </c>
      <c r="C200" s="427" t="s">
        <v>4154</v>
      </c>
      <c r="D200" s="424" t="s">
        <v>4650</v>
      </c>
      <c r="E200" s="428">
        <v>2016</v>
      </c>
      <c r="F200" s="421">
        <v>23217006</v>
      </c>
      <c r="G200" s="434"/>
      <c r="H200" s="421" t="s">
        <v>2736</v>
      </c>
    </row>
    <row r="201" spans="1:8" ht="105">
      <c r="A201" s="424" t="s">
        <v>4651</v>
      </c>
      <c r="B201" s="424" t="s">
        <v>4652</v>
      </c>
      <c r="C201" s="422" t="s">
        <v>4154</v>
      </c>
      <c r="D201" s="424" t="s">
        <v>4653</v>
      </c>
      <c r="E201" s="423">
        <v>2016</v>
      </c>
      <c r="F201" s="421" t="s">
        <v>4505</v>
      </c>
      <c r="G201" s="447" t="str">
        <f>HYPERLINK("https://www.ugc.ac.in/journallist/subjectwisejurnallist.aspx?tid=am91cm5hbCBvZiBjbGluaWNhbCBhbmQgZGlhZ25vc3RpYyByZXNlYXJjaA==&amp;&amp;did=Q3VycmVudCBUaXRsZXM=","Journal of Clinical and  Diagnostic  Research")</f>
        <v>Journal of Clinical and  Diagnostic  Research</v>
      </c>
      <c r="H201" s="421" t="s">
        <v>4298</v>
      </c>
    </row>
    <row r="202" spans="1:8" ht="150">
      <c r="A202" s="424" t="s">
        <v>4654</v>
      </c>
      <c r="B202" s="424" t="s">
        <v>4655</v>
      </c>
      <c r="C202" s="422" t="s">
        <v>4656</v>
      </c>
      <c r="D202" s="424" t="s">
        <v>4418</v>
      </c>
      <c r="E202" s="423">
        <v>2016</v>
      </c>
      <c r="F202" s="424" t="s">
        <v>4722</v>
      </c>
      <c r="G202" s="433" t="str">
        <f t="shared" ref="G202:G203" si="3">HYPERLINK("https://www.ugc.ac.in/journallist/subjectwisejurnallist.aspx?tid=Sm91cm5hbCBvZiBJbmRpYW4gUHJvc3Rob2RvbnRpYyBTb2NpZXR5&amp;&amp;did=Q3VycmVudCBUaXRsZXM=","Journal of Indian Prosthodontic Society")</f>
        <v>Journal of Indian Prosthodontic Society</v>
      </c>
      <c r="H202" s="421" t="s">
        <v>4293</v>
      </c>
    </row>
    <row r="203" spans="1:8" ht="105">
      <c r="A203" s="424" t="s">
        <v>4657</v>
      </c>
      <c r="B203" s="424" t="s">
        <v>4658</v>
      </c>
      <c r="C203" s="422" t="s">
        <v>4656</v>
      </c>
      <c r="D203" s="424" t="s">
        <v>4418</v>
      </c>
      <c r="E203" s="423">
        <v>2016</v>
      </c>
      <c r="F203" s="424" t="s">
        <v>4723</v>
      </c>
      <c r="G203" s="433" t="str">
        <f t="shared" si="3"/>
        <v>Journal of Indian Prosthodontic Society</v>
      </c>
      <c r="H203" s="421" t="s">
        <v>4293</v>
      </c>
    </row>
    <row r="204" spans="1:8" ht="105">
      <c r="A204" s="424" t="s">
        <v>4659</v>
      </c>
      <c r="B204" s="424" t="s">
        <v>4660</v>
      </c>
      <c r="C204" s="422" t="s">
        <v>4656</v>
      </c>
      <c r="D204" s="424" t="s">
        <v>4661</v>
      </c>
      <c r="E204" s="423">
        <v>2016</v>
      </c>
      <c r="F204" s="421">
        <v>97374997</v>
      </c>
      <c r="G204" s="424"/>
      <c r="H204" s="421" t="s">
        <v>4295</v>
      </c>
    </row>
    <row r="205" spans="1:8" ht="165">
      <c r="A205" s="424" t="s">
        <v>4662</v>
      </c>
      <c r="B205" s="424" t="s">
        <v>4663</v>
      </c>
      <c r="C205" s="422" t="s">
        <v>4656</v>
      </c>
      <c r="D205" s="424" t="s">
        <v>4661</v>
      </c>
      <c r="E205" s="423">
        <v>2016</v>
      </c>
      <c r="F205" s="421">
        <v>97374997</v>
      </c>
      <c r="G205" s="424"/>
      <c r="H205" s="421" t="s">
        <v>4295</v>
      </c>
    </row>
    <row r="206" spans="1:8" ht="165">
      <c r="A206" s="424" t="s">
        <v>4664</v>
      </c>
      <c r="B206" s="424" t="s">
        <v>4665</v>
      </c>
      <c r="C206" s="422" t="s">
        <v>4656</v>
      </c>
      <c r="D206" s="424" t="s">
        <v>4661</v>
      </c>
      <c r="E206" s="423">
        <v>2016</v>
      </c>
      <c r="F206" s="421">
        <v>97374997</v>
      </c>
      <c r="G206" s="424"/>
      <c r="H206" s="421" t="s">
        <v>4295</v>
      </c>
    </row>
    <row r="207" spans="1:8" ht="135">
      <c r="A207" s="424" t="s">
        <v>4666</v>
      </c>
      <c r="B207" s="424" t="s">
        <v>4667</v>
      </c>
      <c r="C207" s="422" t="s">
        <v>4656</v>
      </c>
      <c r="D207" s="424" t="s">
        <v>4458</v>
      </c>
      <c r="E207" s="423">
        <v>2016</v>
      </c>
      <c r="F207" s="421">
        <v>9759298</v>
      </c>
      <c r="G207" s="424"/>
      <c r="H207" s="421" t="s">
        <v>4295</v>
      </c>
    </row>
    <row r="208" spans="1:8" ht="135">
      <c r="A208" s="424" t="s">
        <v>4668</v>
      </c>
      <c r="B208" s="424" t="s">
        <v>4669</v>
      </c>
      <c r="C208" s="422" t="s">
        <v>4656</v>
      </c>
      <c r="D208" s="424" t="s">
        <v>4458</v>
      </c>
      <c r="E208" s="423">
        <v>2016</v>
      </c>
      <c r="F208" s="421">
        <v>9759298</v>
      </c>
      <c r="G208" s="424"/>
      <c r="H208" s="421" t="s">
        <v>4295</v>
      </c>
    </row>
    <row r="209" spans="1:8" ht="135">
      <c r="A209" s="424" t="s">
        <v>4670</v>
      </c>
      <c r="B209" s="424" t="s">
        <v>4671</v>
      </c>
      <c r="C209" s="422" t="s">
        <v>4656</v>
      </c>
      <c r="D209" s="424" t="s">
        <v>4458</v>
      </c>
      <c r="E209" s="423">
        <v>2016</v>
      </c>
      <c r="F209" s="421">
        <v>9759298</v>
      </c>
      <c r="G209" s="424"/>
      <c r="H209" s="421" t="s">
        <v>4295</v>
      </c>
    </row>
    <row r="210" spans="1:8" ht="150">
      <c r="A210" s="424" t="s">
        <v>4672</v>
      </c>
      <c r="B210" s="424" t="s">
        <v>4673</v>
      </c>
      <c r="C210" s="422" t="s">
        <v>4656</v>
      </c>
      <c r="D210" s="424" t="s">
        <v>4661</v>
      </c>
      <c r="E210" s="423">
        <v>2016</v>
      </c>
      <c r="F210" s="421">
        <v>97374997</v>
      </c>
      <c r="G210" s="424"/>
      <c r="H210" s="421" t="s">
        <v>4295</v>
      </c>
    </row>
    <row r="211" spans="1:8" ht="120">
      <c r="A211" s="424" t="s">
        <v>4674</v>
      </c>
      <c r="B211" s="424" t="s">
        <v>4675</v>
      </c>
      <c r="C211" s="422" t="s">
        <v>4656</v>
      </c>
      <c r="D211" s="424" t="s">
        <v>4661</v>
      </c>
      <c r="E211" s="423">
        <v>2016</v>
      </c>
      <c r="F211" s="421">
        <v>97374997</v>
      </c>
      <c r="G211" s="424"/>
      <c r="H211" s="421" t="s">
        <v>4295</v>
      </c>
    </row>
    <row r="212" spans="1:8" ht="120">
      <c r="A212" s="424" t="s">
        <v>4676</v>
      </c>
      <c r="B212" s="424" t="s">
        <v>4677</v>
      </c>
      <c r="C212" s="422" t="s">
        <v>4656</v>
      </c>
      <c r="D212" s="424" t="s">
        <v>4678</v>
      </c>
      <c r="E212" s="423">
        <v>2016</v>
      </c>
      <c r="F212" s="424" t="s">
        <v>4505</v>
      </c>
      <c r="G212" s="447" t="str">
        <f>HYPERLINK("https://www.ugc.ac.in/journallist/subjectwisejurnallist.aspx?tid=am91cm5hbCBvZiBjbGluaWNhbCBhbmQgZGlhZ25vc3RpYyByZXNlYXJjaA==&amp;&amp;did=Q3VycmVudCBUaXRsZXM=","Journal of Clinical and  Diagnostic  Research")</f>
        <v>Journal of Clinical and  Diagnostic  Research</v>
      </c>
      <c r="H212" s="421" t="s">
        <v>4724</v>
      </c>
    </row>
    <row r="213" spans="1:8" ht="150">
      <c r="A213" s="424" t="s">
        <v>4679</v>
      </c>
      <c r="B213" s="424" t="s">
        <v>4680</v>
      </c>
      <c r="C213" s="422" t="s">
        <v>4656</v>
      </c>
      <c r="D213" s="424" t="s">
        <v>4661</v>
      </c>
      <c r="E213" s="423">
        <v>2016</v>
      </c>
      <c r="F213" s="421">
        <v>97374997</v>
      </c>
      <c r="G213" s="424"/>
      <c r="H213" s="421" t="s">
        <v>4295</v>
      </c>
    </row>
    <row r="214" spans="1:8" ht="135">
      <c r="A214" s="424" t="s">
        <v>4681</v>
      </c>
      <c r="B214" s="424" t="s">
        <v>4682</v>
      </c>
      <c r="C214" s="422" t="s">
        <v>4656</v>
      </c>
      <c r="D214" s="424" t="s">
        <v>4661</v>
      </c>
      <c r="E214" s="423">
        <v>2016</v>
      </c>
      <c r="F214" s="421">
        <v>97374997</v>
      </c>
      <c r="G214" s="424"/>
      <c r="H214" s="421" t="s">
        <v>4295</v>
      </c>
    </row>
    <row r="215" spans="1:8" ht="165">
      <c r="A215" s="424" t="s">
        <v>4683</v>
      </c>
      <c r="B215" s="424" t="s">
        <v>4684</v>
      </c>
      <c r="C215" s="422" t="s">
        <v>4656</v>
      </c>
      <c r="D215" s="424" t="s">
        <v>4661</v>
      </c>
      <c r="E215" s="423">
        <v>2016</v>
      </c>
      <c r="F215" s="421">
        <v>97374997</v>
      </c>
      <c r="G215" s="424"/>
      <c r="H215" s="421" t="s">
        <v>4295</v>
      </c>
    </row>
    <row r="216" spans="1:8" ht="150">
      <c r="A216" s="424" t="s">
        <v>4685</v>
      </c>
      <c r="B216" s="424" t="s">
        <v>4686</v>
      </c>
      <c r="C216" s="422" t="s">
        <v>4656</v>
      </c>
      <c r="D216" s="424" t="s">
        <v>4661</v>
      </c>
      <c r="E216" s="423">
        <v>2016</v>
      </c>
      <c r="F216" s="421">
        <v>97374997</v>
      </c>
      <c r="G216" s="424"/>
      <c r="H216" s="421" t="s">
        <v>4295</v>
      </c>
    </row>
    <row r="217" spans="1:8" ht="165">
      <c r="A217" s="424" t="s">
        <v>4687</v>
      </c>
      <c r="B217" s="424" t="s">
        <v>4688</v>
      </c>
      <c r="C217" s="422" t="s">
        <v>4656</v>
      </c>
      <c r="D217" s="424" t="s">
        <v>4661</v>
      </c>
      <c r="E217" s="423">
        <v>2016</v>
      </c>
      <c r="F217" s="421">
        <v>97374997</v>
      </c>
      <c r="G217" s="424"/>
      <c r="H217" s="421" t="s">
        <v>4295</v>
      </c>
    </row>
    <row r="218" spans="1:8" ht="150">
      <c r="A218" s="421" t="s">
        <v>4689</v>
      </c>
      <c r="B218" s="421" t="s">
        <v>4690</v>
      </c>
      <c r="C218" s="422" t="s">
        <v>4164</v>
      </c>
      <c r="D218" s="421" t="s">
        <v>4691</v>
      </c>
      <c r="E218" s="423">
        <v>2016</v>
      </c>
      <c r="F218" s="421">
        <v>223913</v>
      </c>
      <c r="G218" s="433" t="str">
        <f>HYPERLINK("https://www.ugc.ac.in/journallist/subjectwisejurnallist.aspx?tid=am91cm5hbCBvZiBwcm9zdGhldGljIGRlbnRpc3RyeQ==&amp;&amp;did=Q3VycmVudCBUaXRsZXM=","Journal of Prosthetic Dentistry ")</f>
        <v xml:space="preserve">Journal of Prosthetic Dentistry </v>
      </c>
      <c r="H218" s="421" t="s">
        <v>4298</v>
      </c>
    </row>
    <row r="219" spans="1:8" ht="135">
      <c r="A219" s="421" t="s">
        <v>4692</v>
      </c>
      <c r="B219" s="421" t="s">
        <v>4693</v>
      </c>
      <c r="C219" s="422" t="s">
        <v>4484</v>
      </c>
      <c r="D219" s="421" t="s">
        <v>4694</v>
      </c>
      <c r="E219" s="423">
        <v>2016</v>
      </c>
      <c r="F219" s="421">
        <v>9755071</v>
      </c>
      <c r="G219" s="434"/>
      <c r="H219" s="421" t="s">
        <v>4725</v>
      </c>
    </row>
    <row r="220" spans="1:8" ht="135">
      <c r="A220" s="421" t="s">
        <v>4726</v>
      </c>
      <c r="B220" s="418" t="s">
        <v>4727</v>
      </c>
      <c r="C220" s="419" t="s">
        <v>4014</v>
      </c>
      <c r="D220" s="418" t="s">
        <v>4728</v>
      </c>
      <c r="E220" s="420">
        <v>2015</v>
      </c>
      <c r="F220" s="418">
        <v>20905939</v>
      </c>
      <c r="G220" s="444"/>
      <c r="H220" s="418"/>
    </row>
    <row r="221" spans="1:8" ht="45">
      <c r="A221" s="421" t="s">
        <v>4729</v>
      </c>
      <c r="B221" s="421" t="s">
        <v>4730</v>
      </c>
      <c r="C221" s="422" t="s">
        <v>4014</v>
      </c>
      <c r="D221" s="421" t="s">
        <v>4731</v>
      </c>
      <c r="E221" s="423">
        <v>2015</v>
      </c>
      <c r="F221" s="421">
        <v>9758437</v>
      </c>
      <c r="G221" s="434"/>
      <c r="H221" s="421" t="s">
        <v>4895</v>
      </c>
    </row>
    <row r="222" spans="1:8" ht="75">
      <c r="A222" s="421" t="s">
        <v>4732</v>
      </c>
      <c r="B222" s="421" t="s">
        <v>4733</v>
      </c>
      <c r="C222" s="422" t="s">
        <v>4014</v>
      </c>
      <c r="D222" s="421" t="s">
        <v>4734</v>
      </c>
      <c r="E222" s="423">
        <v>2015</v>
      </c>
      <c r="F222" s="421">
        <v>23952075</v>
      </c>
      <c r="G222" s="434"/>
      <c r="H222" s="424" t="s">
        <v>4698</v>
      </c>
    </row>
    <row r="223" spans="1:8" ht="135">
      <c r="A223" s="421" t="s">
        <v>4735</v>
      </c>
      <c r="B223" s="421" t="s">
        <v>4736</v>
      </c>
      <c r="C223" s="422" t="s">
        <v>4014</v>
      </c>
      <c r="D223" s="421" t="s">
        <v>4737</v>
      </c>
      <c r="E223" s="423">
        <v>2015</v>
      </c>
      <c r="F223" s="421">
        <v>9721363</v>
      </c>
      <c r="G223" s="434"/>
      <c r="H223" s="421" t="s">
        <v>4896</v>
      </c>
    </row>
    <row r="224" spans="1:8" ht="75">
      <c r="A224" s="421" t="s">
        <v>4738</v>
      </c>
      <c r="B224" s="421" t="s">
        <v>4739</v>
      </c>
      <c r="C224" s="422" t="s">
        <v>4014</v>
      </c>
      <c r="D224" s="421" t="s">
        <v>4564</v>
      </c>
      <c r="E224" s="423">
        <v>2015</v>
      </c>
      <c r="F224" s="421">
        <v>2249782</v>
      </c>
      <c r="G224" s="434"/>
      <c r="H224" s="421" t="s">
        <v>4508</v>
      </c>
    </row>
    <row r="225" spans="1:8" ht="105">
      <c r="A225" s="421" t="s">
        <v>4740</v>
      </c>
      <c r="B225" s="421" t="s">
        <v>4741</v>
      </c>
      <c r="C225" s="422" t="s">
        <v>4014</v>
      </c>
      <c r="D225" s="421" t="s">
        <v>4742</v>
      </c>
      <c r="E225" s="423">
        <v>2015</v>
      </c>
      <c r="F225" s="421">
        <v>9762361</v>
      </c>
      <c r="G225" s="433" t="str">
        <f>HYPERLINK("https://www.ugc.ac.in/journallist/subjectwisejurnallist.aspx?tid=Y29udGVtcG9yYXJ5IGNsaW5pY2FsIGRlbnRpc3RyeQ==&amp;&amp;did=Q3VycmVudCBUaXRsZXM=","contemporary clinical dentistry")</f>
        <v>contemporary clinical dentistry</v>
      </c>
      <c r="H225" s="421" t="s">
        <v>4896</v>
      </c>
    </row>
    <row r="226" spans="1:8" ht="90">
      <c r="A226" s="421" t="s">
        <v>4743</v>
      </c>
      <c r="B226" s="421" t="s">
        <v>4744</v>
      </c>
      <c r="C226" s="422" t="s">
        <v>4014</v>
      </c>
      <c r="D226" s="421" t="s">
        <v>4745</v>
      </c>
      <c r="E226" s="423">
        <v>2015</v>
      </c>
      <c r="F226" s="421">
        <v>24557404</v>
      </c>
      <c r="G226" s="434"/>
      <c r="H226" s="421" t="s">
        <v>4698</v>
      </c>
    </row>
    <row r="227" spans="1:8" ht="90">
      <c r="A227" s="421" t="s">
        <v>4746</v>
      </c>
      <c r="B227" s="421" t="s">
        <v>4747</v>
      </c>
      <c r="C227" s="422" t="s">
        <v>4014</v>
      </c>
      <c r="D227" s="421" t="s">
        <v>4748</v>
      </c>
      <c r="E227" s="423">
        <v>2015</v>
      </c>
      <c r="F227" s="421">
        <v>22102612</v>
      </c>
      <c r="G227" s="433" t="str">
        <f>HYPERLINK("https://www.ugc.ac.in/journallist/subjectwisejurnallist.aspx?tid=aW50ZXJuYXRpb25hbCBqb3VybmFsIG9mIHN1cmdlcnkgY2FzZSByZXBvcnRz&amp;&amp;did=Q3VycmVudCBUaXRsZXM=","International journal of surgery  case reports")</f>
        <v>International journal of surgery  case reports</v>
      </c>
      <c r="H227" s="421" t="s">
        <v>4897</v>
      </c>
    </row>
    <row r="228" spans="1:8" ht="90">
      <c r="A228" s="421" t="s">
        <v>4749</v>
      </c>
      <c r="B228" s="421" t="s">
        <v>4750</v>
      </c>
      <c r="C228" s="422" t="s">
        <v>4014</v>
      </c>
      <c r="D228" s="421" t="s">
        <v>4751</v>
      </c>
      <c r="E228" s="423">
        <v>2015</v>
      </c>
      <c r="F228" s="421">
        <v>22499571</v>
      </c>
      <c r="G228" s="433" t="str">
        <f>HYPERLINK("https://www.ugc.ac.in/journallist/subjectwisejurnallist.aspx?tid=aW50ZXJuYXRpb25hbCBqb3VybmFsIG9mIGhlYWx0aA==&amp;&amp;did=Q3VycmVudCBUaXRsZXM=","International Journal of Health ")</f>
        <v xml:space="preserve">International Journal of Health </v>
      </c>
      <c r="H228" s="421" t="s">
        <v>4898</v>
      </c>
    </row>
    <row r="229" spans="1:8" ht="165">
      <c r="A229" s="421" t="s">
        <v>4752</v>
      </c>
      <c r="B229" s="421" t="s">
        <v>4753</v>
      </c>
      <c r="C229" s="422" t="s">
        <v>4014</v>
      </c>
      <c r="D229" s="421" t="s">
        <v>4754</v>
      </c>
      <c r="E229" s="423">
        <v>2015</v>
      </c>
      <c r="F229" s="421">
        <v>9740309</v>
      </c>
      <c r="G229" s="433" t="str">
        <f>HYPERLINK("https://www.ugc.ac.in/journallist/subjectwisejurnallist.aspx?tid=am91cm5hbCBvZiBmb3JlbnNpYyBkZW50YWwgc2NpZW5jZXM=&amp;&amp;did=Q3VycmVudCBUaXRsZXM=","journal of forensic dental sciences")</f>
        <v>journal of forensic dental sciences</v>
      </c>
      <c r="H229" s="421" t="s">
        <v>4298</v>
      </c>
    </row>
    <row r="230" spans="1:8" ht="90">
      <c r="A230" s="421" t="s">
        <v>4755</v>
      </c>
      <c r="B230" s="421" t="s">
        <v>4756</v>
      </c>
      <c r="C230" s="422" t="s">
        <v>4014</v>
      </c>
      <c r="D230" s="421" t="s">
        <v>4757</v>
      </c>
      <c r="E230" s="423">
        <v>2015</v>
      </c>
      <c r="F230" s="421">
        <v>22310614</v>
      </c>
      <c r="G230" s="434"/>
      <c r="H230" s="421" t="s">
        <v>4899</v>
      </c>
    </row>
    <row r="231" spans="1:8" ht="75">
      <c r="A231" s="421" t="s">
        <v>4758</v>
      </c>
      <c r="B231" s="421" t="s">
        <v>4759</v>
      </c>
      <c r="C231" s="422" t="s">
        <v>4014</v>
      </c>
      <c r="D231" s="421" t="s">
        <v>4760</v>
      </c>
      <c r="E231" s="423">
        <v>2015</v>
      </c>
      <c r="F231" s="421">
        <v>8550328</v>
      </c>
      <c r="G231" s="434"/>
      <c r="H231" s="421" t="s">
        <v>4900</v>
      </c>
    </row>
    <row r="232" spans="1:8" ht="75">
      <c r="A232" s="421" t="s">
        <v>4761</v>
      </c>
      <c r="B232" s="421" t="s">
        <v>4762</v>
      </c>
      <c r="C232" s="422" t="s">
        <v>4014</v>
      </c>
      <c r="D232" s="421" t="s">
        <v>4763</v>
      </c>
      <c r="E232" s="423">
        <v>2015</v>
      </c>
      <c r="F232" s="421">
        <v>22499571</v>
      </c>
      <c r="G232" s="431" t="str">
        <f>HYPERLINK("https://www.ugc.ac.in/journallist/subjectwisejurnallist.aspx?tid=aW50ZXJuYXRpb25hbCBqb3VybmFsIG9mIGhlYWx0aA==&amp;&amp;did=Q3VycmVudCBUaXRsZXM=","International Journal of Health")</f>
        <v>International Journal of Health</v>
      </c>
      <c r="H232" s="421" t="s">
        <v>4898</v>
      </c>
    </row>
    <row r="233" spans="1:8" ht="90">
      <c r="A233" s="421" t="s">
        <v>4764</v>
      </c>
      <c r="B233" s="421" t="s">
        <v>4765</v>
      </c>
      <c r="C233" s="422" t="s">
        <v>4014</v>
      </c>
      <c r="D233" s="421" t="s">
        <v>4745</v>
      </c>
      <c r="E233" s="423">
        <v>2015</v>
      </c>
      <c r="F233" s="421">
        <v>24557404</v>
      </c>
      <c r="G233" s="434"/>
      <c r="H233" s="421" t="s">
        <v>4698</v>
      </c>
    </row>
    <row r="234" spans="1:8" ht="75">
      <c r="A234" s="421" t="s">
        <v>4766</v>
      </c>
      <c r="B234" s="421" t="s">
        <v>4767</v>
      </c>
      <c r="C234" s="422" t="s">
        <v>4014</v>
      </c>
      <c r="D234" s="421" t="s">
        <v>4768</v>
      </c>
      <c r="E234" s="423">
        <v>2015</v>
      </c>
      <c r="F234" s="421">
        <v>22310614</v>
      </c>
      <c r="G234" s="434"/>
      <c r="H234" s="421" t="s">
        <v>4901</v>
      </c>
    </row>
    <row r="235" spans="1:8" ht="90">
      <c r="A235" s="421" t="s">
        <v>4769</v>
      </c>
      <c r="B235" s="421" t="s">
        <v>4770</v>
      </c>
      <c r="C235" s="422" t="s">
        <v>4014</v>
      </c>
      <c r="D235" s="421" t="s">
        <v>4771</v>
      </c>
      <c r="E235" s="423">
        <v>2015</v>
      </c>
      <c r="F235" s="421" t="s">
        <v>4902</v>
      </c>
      <c r="G235" s="434"/>
      <c r="H235" s="421" t="s">
        <v>4903</v>
      </c>
    </row>
    <row r="236" spans="1:8" ht="90">
      <c r="A236" s="421" t="s">
        <v>4772</v>
      </c>
      <c r="B236" s="421" t="s">
        <v>4773</v>
      </c>
      <c r="C236" s="422" t="s">
        <v>4014</v>
      </c>
      <c r="D236" s="421" t="s">
        <v>4774</v>
      </c>
      <c r="E236" s="423">
        <v>2015</v>
      </c>
      <c r="F236" s="421">
        <v>9758844</v>
      </c>
      <c r="G236" s="433" t="str">
        <f>HYPERLINK("https://www.ugc.ac.in/journallist/subjectwisejurnallist.aspx?tid=am91cm5hbCBvZiBvcm9mYWNpYWwgc2NpZW5jZQ==&amp;&amp;did=Q3VycmVudCBUaXRsZXM=","journal of orofacial science")</f>
        <v>journal of orofacial science</v>
      </c>
      <c r="H236" s="421" t="s">
        <v>4904</v>
      </c>
    </row>
    <row r="237" spans="1:8" ht="90">
      <c r="A237" s="421" t="s">
        <v>4775</v>
      </c>
      <c r="B237" s="421" t="s">
        <v>4776</v>
      </c>
      <c r="C237" s="422" t="s">
        <v>4043</v>
      </c>
      <c r="D237" s="421" t="s">
        <v>4777</v>
      </c>
      <c r="E237" s="426">
        <v>2015</v>
      </c>
      <c r="F237" s="424">
        <v>22310614</v>
      </c>
      <c r="G237" s="434"/>
      <c r="H237" s="421" t="s">
        <v>4905</v>
      </c>
    </row>
    <row r="238" spans="1:8" ht="150">
      <c r="A238" s="421" t="s">
        <v>4778</v>
      </c>
      <c r="B238" s="421" t="s">
        <v>4779</v>
      </c>
      <c r="C238" s="422" t="s">
        <v>4043</v>
      </c>
      <c r="D238" s="421" t="s">
        <v>4780</v>
      </c>
      <c r="E238" s="423">
        <v>2015</v>
      </c>
      <c r="F238" s="424">
        <v>9751580</v>
      </c>
      <c r="G238" s="433" t="str">
        <f>HYPERLINK("https://www.ugc.ac.in/journallist/subjectwisejurnallist.aspx?tid=Sm91cm5hbCBvZiBpbmRpYW4gc29jaWV0eSBvZiBwZXJpb2RvbnRvbG9neQ==&amp;&amp;did=Q3VycmVudCBUaXRsZXM=","Journal of Indian Society of Periodontology ")</f>
        <v xml:space="preserve">Journal of Indian Society of Periodontology </v>
      </c>
      <c r="H238" s="421" t="s">
        <v>4275</v>
      </c>
    </row>
    <row r="239" spans="1:8" ht="60">
      <c r="A239" s="421" t="s">
        <v>4781</v>
      </c>
      <c r="B239" s="421" t="s">
        <v>4782</v>
      </c>
      <c r="C239" s="422" t="s">
        <v>4043</v>
      </c>
      <c r="D239" s="421" t="s">
        <v>4783</v>
      </c>
      <c r="E239" s="423">
        <v>2015</v>
      </c>
      <c r="F239" s="424">
        <v>22777105</v>
      </c>
      <c r="G239" s="434"/>
      <c r="H239" s="421" t="s">
        <v>4906</v>
      </c>
    </row>
    <row r="240" spans="1:8" ht="90">
      <c r="A240" s="421" t="s">
        <v>4784</v>
      </c>
      <c r="B240" s="421" t="s">
        <v>4785</v>
      </c>
      <c r="C240" s="422" t="s">
        <v>4043</v>
      </c>
      <c r="D240" s="421" t="s">
        <v>4786</v>
      </c>
      <c r="E240" s="423">
        <v>2015</v>
      </c>
      <c r="F240" s="424" t="s">
        <v>4907</v>
      </c>
      <c r="G240" s="433" t="str">
        <f>HYPERLINK("https://www.ugc.ac.in/journallist/subjectwisejurnallist.aspx?tid=am91cm5hbCBvZiBpbnRlcm5hdGlvbmFsIHNvY2lldHkgb2YgcHJldmVudGl2ZSBhbmQgY29tbXVuaXR5IGRlbnRpc3RyeQ==&amp;&amp;did=Q3VycmVudCBUaXRsZXM=","Journal of International Society of Preventive and Community Dentistry ")</f>
        <v xml:space="preserve">Journal of International Society of Preventive and Community Dentistry </v>
      </c>
      <c r="H240" s="424" t="s">
        <v>4908</v>
      </c>
    </row>
    <row r="241" spans="1:8" ht="75">
      <c r="A241" s="421" t="s">
        <v>4787</v>
      </c>
      <c r="B241" s="421" t="s">
        <v>4788</v>
      </c>
      <c r="C241" s="422" t="s">
        <v>4043</v>
      </c>
      <c r="D241" s="421" t="s">
        <v>4789</v>
      </c>
      <c r="E241" s="423">
        <v>2015</v>
      </c>
      <c r="F241" s="424" t="s">
        <v>4909</v>
      </c>
      <c r="G241" s="431" t="str">
        <f>HYPERLINK("https://www.ugc.ac.in/journallist/subjectwisejurnallist.aspx?tid=aW50ZXJuYXRpb25hbCBqb3VybmFsIG9mIHByZXZlbnRpdmUgbWVkaWNpbmU=&amp;&amp;did=Q3VycmVudCBUaXRsZXM=","International Journal of Preventive Medicine")</f>
        <v>International Journal of Preventive Medicine</v>
      </c>
      <c r="H241" s="424" t="s">
        <v>4280</v>
      </c>
    </row>
    <row r="242" spans="1:8" ht="90">
      <c r="A242" s="421" t="s">
        <v>4790</v>
      </c>
      <c r="B242" s="421" t="s">
        <v>4791</v>
      </c>
      <c r="C242" s="422" t="s">
        <v>4043</v>
      </c>
      <c r="D242" s="421" t="s">
        <v>4792</v>
      </c>
      <c r="E242" s="423">
        <v>2015</v>
      </c>
      <c r="F242" s="424">
        <v>23475218</v>
      </c>
      <c r="G242" s="434"/>
      <c r="H242" s="421" t="s">
        <v>4910</v>
      </c>
    </row>
    <row r="243" spans="1:8" ht="150">
      <c r="A243" s="421" t="s">
        <v>4793</v>
      </c>
      <c r="B243" s="421" t="s">
        <v>4794</v>
      </c>
      <c r="C243" s="427" t="s">
        <v>4061</v>
      </c>
      <c r="D243" s="421" t="s">
        <v>4795</v>
      </c>
      <c r="E243" s="428">
        <v>2015</v>
      </c>
      <c r="F243" s="421"/>
      <c r="G243" s="433" t="str">
        <f>HYPERLINK("https://www.ugc.ac.in/journallist/subjectwisejurnallist.aspx?tid=aW50ZXJuYXRpb25hbCByZXNlYXJjaiBqb3VybmFsIG9mIG5hdHVyYWwgYXBwbGllZCBzY2llbmNlcw==&amp;&amp;did=Q3VycmVudCBUaXRsZXM=","International resarch Journal of  Natural Appled  Sciences")</f>
        <v>International resarch Journal of  Natural Appled  Sciences</v>
      </c>
      <c r="H243" s="421" t="s">
        <v>4911</v>
      </c>
    </row>
    <row r="244" spans="1:8" ht="105">
      <c r="A244" s="424" t="s">
        <v>4796</v>
      </c>
      <c r="B244" s="424" t="s">
        <v>4797</v>
      </c>
      <c r="C244" s="427" t="s">
        <v>4061</v>
      </c>
      <c r="D244" s="421" t="s">
        <v>4798</v>
      </c>
      <c r="E244" s="423">
        <v>2015</v>
      </c>
      <c r="F244" s="424" t="s">
        <v>4912</v>
      </c>
      <c r="G244" s="433" t="str">
        <f>HYPERLINK("https://www.ugc.ac.in/journallist/subjectwisejurnallist.aspx?tid=aW50ZXJuYXRpb25hbCBqb3VybmFsIG9mIGFkdmFuY2UgcmVzZWFyY2g=&amp;&amp;did=Q3VycmVudCBUaXRsZXM=","International journal of advanced research")</f>
        <v>International journal of advanced research</v>
      </c>
      <c r="H244" s="421" t="s">
        <v>4329</v>
      </c>
    </row>
    <row r="245" spans="1:8" ht="300">
      <c r="A245" s="424" t="s">
        <v>4799</v>
      </c>
      <c r="B245" s="421" t="s">
        <v>4800</v>
      </c>
      <c r="C245" s="427" t="s">
        <v>4061</v>
      </c>
      <c r="D245" s="421" t="s">
        <v>4801</v>
      </c>
      <c r="E245" s="423">
        <v>2015</v>
      </c>
      <c r="F245" s="424">
        <v>23496940</v>
      </c>
      <c r="G245" s="433" t="str">
        <f>HYPERLINK("https://www.ugc.ac.in/journallist/subjectwisejurnallist.aspx?tid=aW50ZXJuYXRpb25hbCBqb3VybmFsIG9mIHNjaWVudGlmaWMgc3R1ZHk=&amp;&amp;did=Q3VycmVudCBUaXRsZXM=","International jounal of scientific study ")</f>
        <v xml:space="preserve">International jounal of scientific study </v>
      </c>
      <c r="H245" s="421" t="s">
        <v>4331</v>
      </c>
    </row>
    <row r="246" spans="1:8" ht="150">
      <c r="A246" s="421" t="s">
        <v>4802</v>
      </c>
      <c r="B246" s="421" t="s">
        <v>4803</v>
      </c>
      <c r="C246" s="427" t="s">
        <v>4061</v>
      </c>
      <c r="D246" s="421" t="s">
        <v>4804</v>
      </c>
      <c r="E246" s="423">
        <v>2015</v>
      </c>
      <c r="F246" s="424">
        <v>22501991</v>
      </c>
      <c r="G246" s="433" t="str">
        <f>HYPERLINK("https://www.ugc.ac.in/journallist/subjectwisejurnallist.aspx?tid=aW5kaWEgam91cm5hbCBvZiByZXN0b3JhdGl2ZSBkZW50aXN0cnk=&amp;&amp;did=Q3VycmVudCBUaXRsZXM=","India journal of restorative dentistry ")</f>
        <v xml:space="preserve">India journal of restorative dentistry </v>
      </c>
      <c r="H246" s="421" t="s">
        <v>4331</v>
      </c>
    </row>
    <row r="247" spans="1:8" ht="150">
      <c r="A247" s="421" t="s">
        <v>4805</v>
      </c>
      <c r="B247" s="421" t="s">
        <v>4806</v>
      </c>
      <c r="C247" s="427" t="s">
        <v>4061</v>
      </c>
      <c r="D247" s="421" t="s">
        <v>4807</v>
      </c>
      <c r="E247" s="423">
        <v>2015</v>
      </c>
      <c r="F247" s="424">
        <v>22772812</v>
      </c>
      <c r="G247" s="433" t="str">
        <f>HYPERLINK("https://www.ugc.ac.in/journallist/subjectwisejurnallist.aspx?tid=aW50ZXJuYXRpb25hbCBqb3VybmFsIG9mICByZWNlbnQgc2NpZW50aWZpYyByZXNlYXJjaA==&amp;&amp;did=Q3VycmVudCBUaXRsZXM=","International journal of  recent scientific research")</f>
        <v>International journal of  recent scientific research</v>
      </c>
      <c r="H247" s="424" t="s">
        <v>4913</v>
      </c>
    </row>
    <row r="248" spans="1:8" ht="180">
      <c r="A248" s="421" t="s">
        <v>4808</v>
      </c>
      <c r="B248" s="448" t="s">
        <v>4809</v>
      </c>
      <c r="C248" s="427" t="s">
        <v>4061</v>
      </c>
      <c r="D248" s="421" t="s">
        <v>4810</v>
      </c>
      <c r="E248" s="423">
        <v>2015</v>
      </c>
      <c r="F248" s="424">
        <v>7267517</v>
      </c>
      <c r="G248" s="433" t="str">
        <f>HYPERLINK("https://www.ugc.ac.in/journallist/subjectwisejurnallist.aspx?tid=YWR2YW5jZXMgaHVtYW4gYmlvbG9neQ==&amp;&amp;did=Q3VycmVudCBUaXRsZXM=","Advanced humman biology ")</f>
        <v xml:space="preserve">Advanced humman biology </v>
      </c>
      <c r="H248" s="424" t="s">
        <v>4914</v>
      </c>
    </row>
    <row r="249" spans="1:8" ht="120">
      <c r="A249" s="421" t="s">
        <v>4811</v>
      </c>
      <c r="B249" s="448" t="s">
        <v>4812</v>
      </c>
      <c r="C249" s="427" t="s">
        <v>4061</v>
      </c>
      <c r="D249" s="421" t="s">
        <v>4813</v>
      </c>
      <c r="E249" s="423">
        <v>2015</v>
      </c>
      <c r="F249" s="424">
        <v>23947500</v>
      </c>
      <c r="G249" s="433" t="str">
        <f>HYPERLINK("https://www.ugc.ac.in/journallist/subjectwisejurnallist.aspx?tid=aW50ZXJuYXRpb25hbCBqb3VybmFsIG9mIGFkdmFuY2VkIHJlc2VhcmNoIGluIElUIGFuZCBlbmdpbmVlcmluZw==&amp;&amp;did=Q3VycmVudCBUaXRsZXM=","International Journal of Advanced Research in IT and Engineering")</f>
        <v>International Journal of Advanced Research in IT and Engineering</v>
      </c>
      <c r="H249" s="421" t="s">
        <v>4329</v>
      </c>
    </row>
    <row r="250" spans="1:8" ht="135">
      <c r="A250" s="421" t="s">
        <v>4814</v>
      </c>
      <c r="B250" s="421" t="s">
        <v>4815</v>
      </c>
      <c r="C250" s="422"/>
      <c r="D250" s="421" t="s">
        <v>4816</v>
      </c>
      <c r="E250" s="428">
        <v>2015</v>
      </c>
      <c r="F250" s="421">
        <v>9704388</v>
      </c>
      <c r="G250" s="433" t="str">
        <f>HYPERLINK("https://www.ugc.ac.in/journallist/subjectwisejurnallist.aspx?tid=Sm91cm5hbCBvZiBJbmRpYW4gU29jaWV0eSBvZiBQZWRvZG9udGljcyBhbmQgUHJldmVudGl2ZSBEZW50aXN0cnk=&amp;&amp;did=Q3VycmVudCBUaXRsZXM=","Journal of Indian society of Pedodontics and Preventive Dentistry ")</f>
        <v xml:space="preserve">Journal of Indian society of Pedodontics and Preventive Dentistry </v>
      </c>
      <c r="H250" s="421" t="s">
        <v>4915</v>
      </c>
    </row>
    <row r="251" spans="1:8" ht="90">
      <c r="A251" s="421" t="s">
        <v>4817</v>
      </c>
      <c r="B251" s="421" t="s">
        <v>4818</v>
      </c>
      <c r="C251" s="422" t="s">
        <v>4076</v>
      </c>
      <c r="D251" s="424" t="s">
        <v>4819</v>
      </c>
      <c r="E251" s="426">
        <v>2015</v>
      </c>
      <c r="F251" s="424">
        <v>21419248</v>
      </c>
      <c r="G251" s="430"/>
      <c r="H251" s="424" t="s">
        <v>4916</v>
      </c>
    </row>
    <row r="252" spans="1:8" ht="120">
      <c r="A252" s="421" t="s">
        <v>4820</v>
      </c>
      <c r="B252" s="424" t="s">
        <v>4821</v>
      </c>
      <c r="C252" s="422" t="s">
        <v>4076</v>
      </c>
      <c r="D252" s="424" t="s">
        <v>4822</v>
      </c>
      <c r="E252" s="426">
        <v>2015</v>
      </c>
      <c r="F252" s="421">
        <v>22310614</v>
      </c>
      <c r="G252" s="430" t="s">
        <v>4822</v>
      </c>
      <c r="H252" s="453" t="s">
        <v>4917</v>
      </c>
    </row>
    <row r="253" spans="1:8" ht="270">
      <c r="A253" s="421" t="s">
        <v>4823</v>
      </c>
      <c r="B253" s="421" t="s">
        <v>4824</v>
      </c>
      <c r="C253" s="422" t="s">
        <v>4076</v>
      </c>
      <c r="D253" s="424" t="s">
        <v>4825</v>
      </c>
      <c r="E253" s="423">
        <v>2015</v>
      </c>
      <c r="F253" s="424">
        <v>9751483</v>
      </c>
      <c r="G253" s="431" t="str">
        <f>HYPERLINK("https://www.ugc.ac.in/journallist/subjectwisejurnallist.aspx?tid=Sm91cm5hbCBvZiBZb3VuZyBQaGFybWFjaXN0cw==&amp;&amp;did=Q3VycmVudCBUaXRsZXM=","Journal of Young Pharmacists.")</f>
        <v>Journal of Young Pharmacists.</v>
      </c>
      <c r="H253" s="421" t="s">
        <v>4918</v>
      </c>
    </row>
    <row r="254" spans="1:8" ht="150">
      <c r="A254" s="421" t="s">
        <v>4826</v>
      </c>
      <c r="B254" s="421" t="s">
        <v>4827</v>
      </c>
      <c r="C254" s="422" t="s">
        <v>4085</v>
      </c>
      <c r="D254" s="421" t="s">
        <v>4047</v>
      </c>
      <c r="E254" s="423">
        <v>2015</v>
      </c>
      <c r="F254" s="421"/>
      <c r="G254" s="434"/>
      <c r="H254" s="421" t="s">
        <v>4919</v>
      </c>
    </row>
    <row r="255" spans="1:8" ht="165">
      <c r="A255" s="421" t="s">
        <v>4828</v>
      </c>
      <c r="B255" s="421" t="s">
        <v>4829</v>
      </c>
      <c r="C255" s="422" t="s">
        <v>4085</v>
      </c>
      <c r="D255" s="421" t="s">
        <v>4830</v>
      </c>
      <c r="E255" s="423">
        <v>2015</v>
      </c>
      <c r="F255" s="424" t="s">
        <v>4920</v>
      </c>
      <c r="G255" s="434"/>
      <c r="H255" s="421" t="s">
        <v>4921</v>
      </c>
    </row>
    <row r="256" spans="1:8" ht="135">
      <c r="A256" s="421" t="s">
        <v>4831</v>
      </c>
      <c r="B256" s="421" t="s">
        <v>4832</v>
      </c>
      <c r="C256" s="422" t="s">
        <v>4085</v>
      </c>
      <c r="D256" s="421" t="s">
        <v>4833</v>
      </c>
      <c r="E256" s="423">
        <v>2015</v>
      </c>
      <c r="F256" s="421" t="s">
        <v>4922</v>
      </c>
      <c r="G256" s="434"/>
      <c r="H256" s="424" t="s">
        <v>4315</v>
      </c>
    </row>
    <row r="257" spans="1:8" ht="60">
      <c r="A257" s="421" t="s">
        <v>4834</v>
      </c>
      <c r="B257" s="421" t="s">
        <v>4835</v>
      </c>
      <c r="C257" s="422" t="s">
        <v>4085</v>
      </c>
      <c r="D257" s="421" t="s">
        <v>4623</v>
      </c>
      <c r="E257" s="423">
        <v>2015</v>
      </c>
      <c r="F257" s="421">
        <v>3015742</v>
      </c>
      <c r="G257" s="434"/>
      <c r="H257" s="421" t="s">
        <v>4719</v>
      </c>
    </row>
    <row r="258" spans="1:8" ht="165">
      <c r="A258" s="421" t="s">
        <v>4836</v>
      </c>
      <c r="B258" s="421" t="s">
        <v>4837</v>
      </c>
      <c r="C258" s="422" t="s">
        <v>4094</v>
      </c>
      <c r="D258" s="421" t="s">
        <v>4838</v>
      </c>
      <c r="E258" s="423">
        <v>2015</v>
      </c>
      <c r="F258" s="421" t="s">
        <v>4923</v>
      </c>
      <c r="G258" s="433" t="str">
        <f>HYPERLINK("https://www.ugc.ac.in/journallist/subjectwisejurnallist.aspx?tid=MTA1OTk0MQ==&amp;&amp;did=U2VhcmNoIGJ5IElTU04=","Journal of Prosthodontics")</f>
        <v>Journal of Prosthodontics</v>
      </c>
      <c r="H258" s="421" t="s">
        <v>4924</v>
      </c>
    </row>
    <row r="259" spans="1:8" ht="105">
      <c r="A259" s="421" t="s">
        <v>4839</v>
      </c>
      <c r="B259" s="421" t="s">
        <v>4840</v>
      </c>
      <c r="C259" s="422" t="s">
        <v>4094</v>
      </c>
      <c r="D259" s="421" t="s">
        <v>4830</v>
      </c>
      <c r="E259" s="423">
        <v>2015</v>
      </c>
      <c r="F259" s="421" t="s">
        <v>4925</v>
      </c>
      <c r="G259" s="421"/>
      <c r="H259" s="421" t="s">
        <v>4926</v>
      </c>
    </row>
    <row r="260" spans="1:8" ht="120">
      <c r="A260" s="421" t="s">
        <v>4841</v>
      </c>
      <c r="B260" s="421" t="s">
        <v>4842</v>
      </c>
      <c r="C260" s="422" t="s">
        <v>4094</v>
      </c>
      <c r="D260" s="421" t="s">
        <v>4843</v>
      </c>
      <c r="E260" s="423">
        <v>2015</v>
      </c>
      <c r="F260" s="421" t="s">
        <v>4925</v>
      </c>
      <c r="G260" s="421"/>
      <c r="H260" s="421" t="s">
        <v>4927</v>
      </c>
    </row>
    <row r="261" spans="1:8" ht="150">
      <c r="A261" s="421" t="s">
        <v>4844</v>
      </c>
      <c r="B261" s="421" t="s">
        <v>4845</v>
      </c>
      <c r="C261" s="422" t="s">
        <v>4094</v>
      </c>
      <c r="D261" s="421" t="s">
        <v>4846</v>
      </c>
      <c r="E261" s="423">
        <v>2015</v>
      </c>
      <c r="F261" s="421" t="s">
        <v>4928</v>
      </c>
      <c r="G261" s="421"/>
      <c r="H261" s="421" t="s">
        <v>4287</v>
      </c>
    </row>
    <row r="262" spans="1:8" ht="90">
      <c r="A262" s="421" t="s">
        <v>4847</v>
      </c>
      <c r="B262" s="421" t="s">
        <v>4848</v>
      </c>
      <c r="C262" s="422" t="s">
        <v>4094</v>
      </c>
      <c r="D262" s="421" t="s">
        <v>4849</v>
      </c>
      <c r="E262" s="423">
        <v>2015</v>
      </c>
      <c r="F262" s="421" t="s">
        <v>4929</v>
      </c>
      <c r="G262" s="421"/>
      <c r="H262" s="421" t="s">
        <v>4295</v>
      </c>
    </row>
    <row r="263" spans="1:8" ht="90">
      <c r="A263" s="421" t="s">
        <v>4850</v>
      </c>
      <c r="B263" s="421" t="s">
        <v>4851</v>
      </c>
      <c r="C263" s="422" t="s">
        <v>4094</v>
      </c>
      <c r="D263" s="421" t="s">
        <v>4849</v>
      </c>
      <c r="E263" s="423">
        <v>2015</v>
      </c>
      <c r="F263" s="421" t="s">
        <v>4929</v>
      </c>
      <c r="G263" s="421"/>
      <c r="H263" s="421" t="s">
        <v>4295</v>
      </c>
    </row>
    <row r="264" spans="1:8" ht="105">
      <c r="A264" s="421" t="s">
        <v>4852</v>
      </c>
      <c r="B264" s="421" t="s">
        <v>4853</v>
      </c>
      <c r="C264" s="422" t="s">
        <v>4094</v>
      </c>
      <c r="D264" s="421" t="s">
        <v>4102</v>
      </c>
      <c r="E264" s="423">
        <v>2015</v>
      </c>
      <c r="F264" s="421">
        <v>9759298</v>
      </c>
      <c r="G264" s="421"/>
      <c r="H264" s="421" t="s">
        <v>4295</v>
      </c>
    </row>
    <row r="265" spans="1:8" ht="75">
      <c r="A265" s="421" t="s">
        <v>4854</v>
      </c>
      <c r="B265" s="421" t="s">
        <v>4855</v>
      </c>
      <c r="C265" s="422" t="s">
        <v>4094</v>
      </c>
      <c r="D265" s="421" t="s">
        <v>4856</v>
      </c>
      <c r="E265" s="423">
        <v>2015</v>
      </c>
      <c r="F265" s="421" t="s">
        <v>4930</v>
      </c>
      <c r="G265" s="421"/>
      <c r="H265" s="421" t="s">
        <v>4277</v>
      </c>
    </row>
    <row r="266" spans="1:8" ht="45">
      <c r="A266" s="421" t="s">
        <v>4857</v>
      </c>
      <c r="B266" s="421" t="s">
        <v>4858</v>
      </c>
      <c r="C266" s="422" t="s">
        <v>4094</v>
      </c>
      <c r="D266" s="421" t="s">
        <v>4102</v>
      </c>
      <c r="E266" s="423">
        <v>2015</v>
      </c>
      <c r="F266" s="421">
        <v>9759298</v>
      </c>
      <c r="G266" s="421"/>
      <c r="H266" s="421" t="s">
        <v>4295</v>
      </c>
    </row>
    <row r="267" spans="1:8" ht="90">
      <c r="A267" s="421" t="s">
        <v>4859</v>
      </c>
      <c r="B267" s="421" t="s">
        <v>4860</v>
      </c>
      <c r="C267" s="422" t="s">
        <v>4094</v>
      </c>
      <c r="D267" s="421" t="s">
        <v>4102</v>
      </c>
      <c r="E267" s="423">
        <v>2015</v>
      </c>
      <c r="F267" s="421">
        <v>9759298</v>
      </c>
      <c r="G267" s="421"/>
      <c r="H267" s="421" t="s">
        <v>4295</v>
      </c>
    </row>
    <row r="268" spans="1:8" ht="45">
      <c r="A268" s="421" t="s">
        <v>4861</v>
      </c>
      <c r="B268" s="421" t="s">
        <v>4858</v>
      </c>
      <c r="C268" s="422" t="s">
        <v>4094</v>
      </c>
      <c r="D268" s="421" t="s">
        <v>4102</v>
      </c>
      <c r="E268" s="423">
        <v>2015</v>
      </c>
      <c r="F268" s="421">
        <v>9759298</v>
      </c>
      <c r="G268" s="421"/>
      <c r="H268" s="421" t="s">
        <v>4295</v>
      </c>
    </row>
    <row r="269" spans="1:8" ht="60">
      <c r="A269" s="421" t="s">
        <v>4862</v>
      </c>
      <c r="B269" s="421" t="s">
        <v>4863</v>
      </c>
      <c r="C269" s="422" t="s">
        <v>4094</v>
      </c>
      <c r="D269" s="421" t="s">
        <v>4102</v>
      </c>
      <c r="E269" s="423">
        <v>2015</v>
      </c>
      <c r="F269" s="421">
        <v>9759298</v>
      </c>
      <c r="G269" s="421"/>
      <c r="H269" s="421" t="s">
        <v>4295</v>
      </c>
    </row>
    <row r="270" spans="1:8" ht="150">
      <c r="A270" s="421" t="s">
        <v>4864</v>
      </c>
      <c r="B270" s="421" t="s">
        <v>4865</v>
      </c>
      <c r="C270" s="422" t="s">
        <v>4094</v>
      </c>
      <c r="D270" s="421" t="s">
        <v>4102</v>
      </c>
      <c r="E270" s="423">
        <v>2015</v>
      </c>
      <c r="F270" s="421">
        <v>9759298</v>
      </c>
      <c r="G270" s="421"/>
      <c r="H270" s="421" t="s">
        <v>4295</v>
      </c>
    </row>
    <row r="271" spans="1:8" ht="90">
      <c r="A271" s="424" t="s">
        <v>4866</v>
      </c>
      <c r="B271" s="421" t="s">
        <v>4867</v>
      </c>
      <c r="C271" s="422" t="s">
        <v>4141</v>
      </c>
      <c r="D271" s="421" t="s">
        <v>4868</v>
      </c>
      <c r="E271" s="423">
        <v>2015</v>
      </c>
      <c r="F271" s="421">
        <v>221198</v>
      </c>
      <c r="G271" s="433" t="str">
        <f>HYPERLINK("https://www.ugc.ac.in/journallist/subjectwisejurnallist.aspx?tid=am91cm5hbCBvZiBmb3JlbnNpYyBkZW50YWwgc2NpZW5jZXM=&amp;&amp;did=Q3VycmVudCBUaXRsZXM=","journal of forensic dental sciences")</f>
        <v>journal of forensic dental sciences</v>
      </c>
      <c r="H271" s="421" t="s">
        <v>4931</v>
      </c>
    </row>
    <row r="272" spans="1:8" ht="90">
      <c r="A272" s="424" t="s">
        <v>4869</v>
      </c>
      <c r="B272" s="424" t="s">
        <v>4870</v>
      </c>
      <c r="C272" s="422" t="s">
        <v>4141</v>
      </c>
      <c r="D272" s="424" t="s">
        <v>4871</v>
      </c>
      <c r="E272" s="423">
        <v>2015</v>
      </c>
      <c r="F272" s="421">
        <v>23194170</v>
      </c>
      <c r="G272" s="433" t="str">
        <f>HYPERLINK("https://www.ugc.ac.in/journallist/subjectwisejurnallist.aspx?tid=YmlvbWVkaWNhbCBqb3VybmFs&amp;&amp;did=Q3VycmVudCBUaXRsZXM=","biomedical journal")</f>
        <v>biomedical journal</v>
      </c>
      <c r="H272" s="421"/>
    </row>
    <row r="273" spans="1:8" ht="75">
      <c r="A273" s="424" t="s">
        <v>4872</v>
      </c>
      <c r="B273" s="424" t="s">
        <v>4873</v>
      </c>
      <c r="C273" s="425" t="s">
        <v>4141</v>
      </c>
      <c r="D273" s="424" t="s">
        <v>4819</v>
      </c>
      <c r="E273" s="423">
        <v>2015</v>
      </c>
      <c r="F273" s="421">
        <v>21419248</v>
      </c>
      <c r="G273" s="434"/>
      <c r="H273" s="421" t="s">
        <v>4508</v>
      </c>
    </row>
    <row r="274" spans="1:8" ht="108">
      <c r="A274" s="449" t="s">
        <v>4874</v>
      </c>
      <c r="B274" s="450" t="s">
        <v>4875</v>
      </c>
      <c r="C274" s="425" t="s">
        <v>4141</v>
      </c>
      <c r="D274" s="451" t="s">
        <v>4876</v>
      </c>
      <c r="E274" s="452">
        <v>2015</v>
      </c>
      <c r="F274" s="454" t="s">
        <v>4932</v>
      </c>
      <c r="G274" s="455" t="str">
        <f>HYPERLINK("https://www.ugc.ac.in/journallist/subjectwisejurnallist.aspx?tid=Sm91cm5hbCBvZiBvcmFsIGFuZCBtYXhpbGxvZmFjaWFsIHBhdGhvbG9neQ==&amp;&amp;did=Q3VycmVudCBUaXRsZXM=","journal of oral and maxillofacial pathology")</f>
        <v>journal of oral and maxillofacial pathology</v>
      </c>
      <c r="H274" s="451" t="s">
        <v>4298</v>
      </c>
    </row>
    <row r="275" spans="1:8" ht="45">
      <c r="A275" s="424" t="s">
        <v>4877</v>
      </c>
      <c r="B275" s="424" t="s">
        <v>4878</v>
      </c>
      <c r="C275" s="427" t="s">
        <v>4154</v>
      </c>
      <c r="D275" s="424" t="s">
        <v>4879</v>
      </c>
      <c r="E275" s="428">
        <v>2015</v>
      </c>
      <c r="F275" s="424"/>
      <c r="G275" s="434"/>
      <c r="H275" s="421" t="s">
        <v>4302</v>
      </c>
    </row>
    <row r="276" spans="1:8" ht="60">
      <c r="A276" s="424" t="s">
        <v>4880</v>
      </c>
      <c r="B276" s="424" t="s">
        <v>4881</v>
      </c>
      <c r="C276" s="427" t="s">
        <v>4154</v>
      </c>
      <c r="D276" s="424" t="s">
        <v>4207</v>
      </c>
      <c r="E276" s="428">
        <v>2015</v>
      </c>
      <c r="F276" s="421">
        <v>23195932</v>
      </c>
      <c r="G276" s="431" t="str">
        <f>HYPERLINK("https://www.ugc.ac.in/journallist/subjectwisejurnallist.aspx?tid=Sm91cm5hbCBvZiBJbmRpYW4gQXNzb2NpYXRpb24gb2YgUHVibGljIEhlYWx0aCBkZW50aXN0cnk=&amp;&amp;did=Q3VycmVudCBUaXRsZXM=","Journal of Indian Association of Public Health Dentistry")</f>
        <v>Journal of Indian Association of Public Health Dentistry</v>
      </c>
      <c r="H276" s="421" t="s">
        <v>4302</v>
      </c>
    </row>
    <row r="277" spans="1:8" ht="150">
      <c r="A277" s="424" t="s">
        <v>4882</v>
      </c>
      <c r="B277" s="424" t="s">
        <v>4883</v>
      </c>
      <c r="C277" s="427" t="s">
        <v>4154</v>
      </c>
      <c r="D277" s="424" t="s">
        <v>4884</v>
      </c>
      <c r="E277" s="428">
        <v>2015</v>
      </c>
      <c r="F277" s="424">
        <v>22780998</v>
      </c>
      <c r="G277" s="434"/>
      <c r="H277" s="421"/>
    </row>
    <row r="278" spans="1:8" ht="135">
      <c r="A278" s="421" t="s">
        <v>4885</v>
      </c>
      <c r="B278" s="421" t="s">
        <v>4886</v>
      </c>
      <c r="C278" s="422" t="s">
        <v>4164</v>
      </c>
      <c r="D278" s="421" t="s">
        <v>4822</v>
      </c>
      <c r="E278" s="428">
        <v>2015</v>
      </c>
      <c r="F278" s="421">
        <v>22310614</v>
      </c>
      <c r="G278" s="421"/>
      <c r="H278" s="424" t="s">
        <v>4295</v>
      </c>
    </row>
    <row r="279" spans="1:8" ht="210">
      <c r="A279" s="421" t="s">
        <v>4887</v>
      </c>
      <c r="B279" s="421" t="s">
        <v>4888</v>
      </c>
      <c r="C279" s="422" t="s">
        <v>4164</v>
      </c>
      <c r="D279" s="421" t="s">
        <v>4822</v>
      </c>
      <c r="E279" s="428">
        <v>2015</v>
      </c>
      <c r="F279" s="421">
        <v>22310614</v>
      </c>
      <c r="G279" s="421"/>
      <c r="H279" s="424" t="s">
        <v>4295</v>
      </c>
    </row>
    <row r="280" spans="1:8" ht="150">
      <c r="A280" s="421" t="s">
        <v>4889</v>
      </c>
      <c r="B280" s="421" t="s">
        <v>4890</v>
      </c>
      <c r="C280" s="422" t="s">
        <v>4164</v>
      </c>
      <c r="D280" s="421" t="s">
        <v>4891</v>
      </c>
      <c r="E280" s="428">
        <v>2015</v>
      </c>
      <c r="F280" s="421" t="s">
        <v>4933</v>
      </c>
      <c r="G280" s="421"/>
      <c r="H280" s="421" t="s">
        <v>4934</v>
      </c>
    </row>
    <row r="281" spans="1:8" ht="60">
      <c r="A281" s="421" t="s">
        <v>4892</v>
      </c>
      <c r="B281" s="421" t="s">
        <v>4893</v>
      </c>
      <c r="C281" s="422" t="s">
        <v>4484</v>
      </c>
      <c r="D281" s="421" t="s">
        <v>4894</v>
      </c>
      <c r="E281" s="423">
        <v>2015</v>
      </c>
      <c r="F281" s="421" t="s">
        <v>4935</v>
      </c>
      <c r="G281" s="434"/>
      <c r="H281" s="421" t="s">
        <v>4331</v>
      </c>
    </row>
    <row r="282" spans="1:8" ht="90">
      <c r="A282" s="421" t="s">
        <v>4936</v>
      </c>
      <c r="B282" s="424" t="s">
        <v>4937</v>
      </c>
      <c r="C282" s="422" t="s">
        <v>4014</v>
      </c>
      <c r="D282" s="421" t="s">
        <v>4938</v>
      </c>
      <c r="E282" s="423">
        <v>2014</v>
      </c>
      <c r="F282" s="421" t="s">
        <v>5070</v>
      </c>
      <c r="G282" s="434"/>
      <c r="H282" s="421" t="s">
        <v>5071</v>
      </c>
    </row>
    <row r="283" spans="1:8" ht="105">
      <c r="A283" s="421" t="s">
        <v>4939</v>
      </c>
      <c r="B283" s="421" t="s">
        <v>4940</v>
      </c>
      <c r="C283" s="422" t="s">
        <v>4014</v>
      </c>
      <c r="D283" s="421" t="s">
        <v>4938</v>
      </c>
      <c r="E283" s="423">
        <v>2014</v>
      </c>
      <c r="F283" s="421" t="s">
        <v>5070</v>
      </c>
      <c r="G283" s="434"/>
      <c r="H283" s="421" t="s">
        <v>5071</v>
      </c>
    </row>
    <row r="284" spans="1:8" ht="135">
      <c r="A284" s="421" t="s">
        <v>4941</v>
      </c>
      <c r="B284" s="424" t="s">
        <v>4942</v>
      </c>
      <c r="C284" s="422" t="s">
        <v>4014</v>
      </c>
      <c r="D284" s="421" t="s">
        <v>4943</v>
      </c>
      <c r="E284" s="423">
        <v>2014</v>
      </c>
      <c r="F284" s="424">
        <v>22472452</v>
      </c>
      <c r="G284" s="434"/>
      <c r="H284" s="424" t="s">
        <v>4277</v>
      </c>
    </row>
    <row r="285" spans="1:8" ht="60">
      <c r="A285" s="424" t="s">
        <v>4944</v>
      </c>
      <c r="B285" s="424" t="s">
        <v>4945</v>
      </c>
      <c r="C285" s="422" t="s">
        <v>4014</v>
      </c>
      <c r="D285" s="424" t="s">
        <v>4946</v>
      </c>
      <c r="E285" s="423">
        <v>2014</v>
      </c>
      <c r="F285" s="424" t="s">
        <v>4704</v>
      </c>
      <c r="G285" s="430"/>
      <c r="H285" s="424" t="s">
        <v>4719</v>
      </c>
    </row>
    <row r="286" spans="1:8" ht="105">
      <c r="A286" s="424" t="s">
        <v>4947</v>
      </c>
      <c r="B286" s="421" t="s">
        <v>4948</v>
      </c>
      <c r="C286" s="422" t="s">
        <v>4014</v>
      </c>
      <c r="D286" s="424" t="s">
        <v>4949</v>
      </c>
      <c r="E286" s="423">
        <v>2014</v>
      </c>
      <c r="F286" s="421"/>
      <c r="G286" s="430"/>
      <c r="H286" s="424" t="s">
        <v>4498</v>
      </c>
    </row>
    <row r="287" spans="1:8" ht="120">
      <c r="A287" s="421" t="s">
        <v>4950</v>
      </c>
      <c r="B287" s="421" t="s">
        <v>4951</v>
      </c>
      <c r="C287" s="422" t="s">
        <v>4014</v>
      </c>
      <c r="D287" s="424" t="s">
        <v>4952</v>
      </c>
      <c r="E287" s="423">
        <v>2014</v>
      </c>
      <c r="F287" s="424" t="s">
        <v>5072</v>
      </c>
      <c r="G287" s="431" t="str">
        <f>HYPERLINK("https://www.ugc.ac.in/journallist/subjectwisejurnallist.aspx?tid=SW5kaWFuIEpvdXJuYWwgb2YgUHVibGljIEhlYWx0aCBSZXNlYXJjaCBhbmQgRGV2ZWxvcG1lbnQ=&amp;&amp;did=Q3VycmVudCBUaXRsZXM=","Indian Journal of Public Health Research &amp; Development")</f>
        <v>Indian Journal of Public Health Research &amp; Development</v>
      </c>
      <c r="H287" s="424" t="s">
        <v>5073</v>
      </c>
    </row>
    <row r="288" spans="1:8" ht="105">
      <c r="A288" s="421" t="s">
        <v>4953</v>
      </c>
      <c r="B288" s="421" t="s">
        <v>4954</v>
      </c>
      <c r="C288" s="422" t="s">
        <v>4014</v>
      </c>
      <c r="D288" s="421" t="s">
        <v>4949</v>
      </c>
      <c r="E288" s="423">
        <v>2014</v>
      </c>
      <c r="F288" s="421"/>
      <c r="G288" s="434"/>
      <c r="H288" s="424" t="s">
        <v>4498</v>
      </c>
    </row>
    <row r="289" spans="1:8" ht="225">
      <c r="A289" s="421" t="s">
        <v>4955</v>
      </c>
      <c r="B289" s="421" t="s">
        <v>4956</v>
      </c>
      <c r="C289" s="422" t="s">
        <v>4014</v>
      </c>
      <c r="D289" s="424" t="s">
        <v>4957</v>
      </c>
      <c r="E289" s="423">
        <v>2014</v>
      </c>
      <c r="F289" s="424" t="s">
        <v>5074</v>
      </c>
      <c r="G289" s="430"/>
      <c r="H289" s="424" t="s">
        <v>5075</v>
      </c>
    </row>
    <row r="290" spans="1:8" ht="105">
      <c r="A290" s="424" t="s">
        <v>4958</v>
      </c>
      <c r="B290" s="421" t="s">
        <v>4959</v>
      </c>
      <c r="C290" s="422" t="s">
        <v>4024</v>
      </c>
      <c r="D290" s="421" t="s">
        <v>4960</v>
      </c>
      <c r="E290" s="423">
        <v>2014</v>
      </c>
      <c r="F290" s="421">
        <v>20461690</v>
      </c>
      <c r="G290" s="434"/>
      <c r="H290" s="421" t="s">
        <v>5071</v>
      </c>
    </row>
    <row r="291" spans="1:8" ht="105">
      <c r="A291" s="421" t="s">
        <v>4961</v>
      </c>
      <c r="B291" s="421" t="s">
        <v>4959</v>
      </c>
      <c r="C291" s="422" t="s">
        <v>4024</v>
      </c>
      <c r="D291" s="424" t="s">
        <v>4962</v>
      </c>
      <c r="E291" s="423">
        <v>2014</v>
      </c>
      <c r="F291" s="424">
        <v>22516085</v>
      </c>
      <c r="G291" s="431" t="str">
        <f>HYPERLINK("https://www.ugc.ac.in/journallist/subjectwisejurnallist.aspx?tid=SXJhbmlhbiBKb3VybmFsIG9mIFB1YmxpYyBIZWFsdGg=&amp;&amp;did=Q3VycmVudCBUaXRsZXM=","Iranian journal of public health ")</f>
        <v xml:space="preserve">Iranian journal of public health </v>
      </c>
      <c r="H291" s="421" t="s">
        <v>5076</v>
      </c>
    </row>
    <row r="292" spans="1:8" ht="120">
      <c r="A292" s="421" t="s">
        <v>4963</v>
      </c>
      <c r="B292" s="421" t="s">
        <v>4964</v>
      </c>
      <c r="C292" s="422" t="s">
        <v>4043</v>
      </c>
      <c r="D292" s="421" t="s">
        <v>4345</v>
      </c>
      <c r="E292" s="423">
        <v>2014</v>
      </c>
      <c r="F292" s="421" t="s">
        <v>4505</v>
      </c>
      <c r="G292" s="431" t="str">
        <f>HYPERLINK("https://www.ugc.ac.in/journallist/subjectwisejurnallist.aspx?tid=Sm91cm5hbCBvZiBjbGluaWNhbCBhbmQgZGlhZ25vc3RpYyByZXNlYXJjaA==&amp;&amp;did=Q3VycmVudCBUaXRsZXM=","Journal of Clinical and Diagnostic Research")</f>
        <v>Journal of Clinical and Diagnostic Research</v>
      </c>
      <c r="H292" s="421" t="s">
        <v>4280</v>
      </c>
    </row>
    <row r="293" spans="1:8" ht="210">
      <c r="A293" s="421" t="s">
        <v>4965</v>
      </c>
      <c r="B293" s="421" t="s">
        <v>4966</v>
      </c>
      <c r="C293" s="422" t="s">
        <v>4043</v>
      </c>
      <c r="D293" s="421" t="s">
        <v>4780</v>
      </c>
      <c r="E293" s="423">
        <v>2014</v>
      </c>
      <c r="F293" s="424">
        <v>9751580</v>
      </c>
      <c r="G293" s="433" t="str">
        <f>HYPERLINK("https://www.ugc.ac.in/journallist/subjectwisejurnallist.aspx?tid=am91cm5hbCBvZiBpbmRpYW4gc29jaWV0eSBvZiBwZXJpb2RvbnRvbG9neQ==&amp;&amp;did=Q3VycmVudCBUaXRsZXM=","Journal of Indian Society of Periodontology ")</f>
        <v xml:space="preserve">Journal of Indian Society of Periodontology </v>
      </c>
      <c r="H293" s="421" t="s">
        <v>4275</v>
      </c>
    </row>
    <row r="294" spans="1:8" ht="60">
      <c r="A294" s="421" t="s">
        <v>4967</v>
      </c>
      <c r="B294" s="421" t="s">
        <v>4968</v>
      </c>
      <c r="C294" s="422" t="s">
        <v>4043</v>
      </c>
      <c r="D294" s="421" t="s">
        <v>4969</v>
      </c>
      <c r="E294" s="426">
        <v>2014</v>
      </c>
      <c r="F294" s="424">
        <v>17353327</v>
      </c>
      <c r="G294" s="431" t="str">
        <f>HYPERLINK("https://www.ugc.ac.in/journallist/subjectwisejurnallist.aspx?tid=ZGVudGFsIHJlc2VhcmNoIGpvdXJuYWw=&amp;&amp;did=Q3VycmVudCBUaXRsZXM=","Dental Research Journal")</f>
        <v>Dental Research Journal</v>
      </c>
      <c r="H294" s="421" t="s">
        <v>4275</v>
      </c>
    </row>
    <row r="295" spans="1:8" ht="120">
      <c r="A295" s="421" t="s">
        <v>4970</v>
      </c>
      <c r="B295" s="421" t="s">
        <v>4971</v>
      </c>
      <c r="C295" s="422" t="s">
        <v>4043</v>
      </c>
      <c r="D295" s="421" t="s">
        <v>4972</v>
      </c>
      <c r="E295" s="423">
        <v>2014</v>
      </c>
      <c r="F295" s="424">
        <v>21419248</v>
      </c>
      <c r="G295" s="434"/>
      <c r="H295" s="421" t="s">
        <v>4280</v>
      </c>
    </row>
    <row r="296" spans="1:8" ht="150">
      <c r="A296" s="421" t="s">
        <v>4973</v>
      </c>
      <c r="B296" s="421" t="s">
        <v>4974</v>
      </c>
      <c r="C296" s="422" t="s">
        <v>4043</v>
      </c>
      <c r="D296" s="421" t="s">
        <v>4442</v>
      </c>
      <c r="E296" s="426" t="s">
        <v>4975</v>
      </c>
      <c r="F296" s="421" t="s">
        <v>4505</v>
      </c>
      <c r="G296" s="433" t="str">
        <f>HYPERLINK("https://www.ugc.ac.in/journallist/subjectwisejurnallist.aspx?tid=am91cm5hbCBvZiBjbGluaWNhbCBhbmQgZGlhZ25vc3RpYyByZXNlYXJjaA==&amp;&amp;did=Q3VycmVudCBUaXRsZXM=","Journal of Clinical and Diagnostic Research.")</f>
        <v>Journal of Clinical and Diagnostic Research.</v>
      </c>
      <c r="H296" s="421" t="s">
        <v>4280</v>
      </c>
    </row>
    <row r="297" spans="1:8" ht="90">
      <c r="A297" s="421" t="s">
        <v>4976</v>
      </c>
      <c r="B297" s="421" t="s">
        <v>4977</v>
      </c>
      <c r="C297" s="422" t="s">
        <v>4043</v>
      </c>
      <c r="D297" s="424" t="s">
        <v>4978</v>
      </c>
      <c r="E297" s="426">
        <v>2014</v>
      </c>
      <c r="F297" s="424">
        <v>9711198</v>
      </c>
      <c r="G297" s="447" t="str">
        <f t="shared" ref="G297:G298" si="4">HYPERLINK("https://www.ugc.ac.in/journallist/subjectwisejurnallist.aspx?tid=OTcxMTE5OA==&amp;&amp;did=U2VhcmNoIGJ5IElTU04=","
Trends Biomaterials and Artificial organs
")</f>
        <v xml:space="preserve">
Trends Biomaterials and Artificial organs
</v>
      </c>
      <c r="H297" s="421" t="s">
        <v>4275</v>
      </c>
    </row>
    <row r="298" spans="1:8" ht="90">
      <c r="A298" s="421" t="s">
        <v>4979</v>
      </c>
      <c r="B298" s="421" t="s">
        <v>4980</v>
      </c>
      <c r="C298" s="427" t="s">
        <v>4061</v>
      </c>
      <c r="D298" s="421" t="s">
        <v>4385</v>
      </c>
      <c r="E298" s="428">
        <v>2014</v>
      </c>
      <c r="F298" s="424" t="s">
        <v>4505</v>
      </c>
      <c r="G298" s="447" t="str">
        <f t="shared" si="4"/>
        <v xml:space="preserve">
Trends Biomaterials and Artificial organs
</v>
      </c>
      <c r="H298" s="424" t="s">
        <v>4506</v>
      </c>
    </row>
    <row r="299" spans="1:8" ht="120">
      <c r="A299" s="421" t="s">
        <v>4981</v>
      </c>
      <c r="B299" s="421" t="s">
        <v>4982</v>
      </c>
      <c r="C299" s="427" t="s">
        <v>4061</v>
      </c>
      <c r="D299" s="421" t="s">
        <v>4385</v>
      </c>
      <c r="E299" s="428">
        <v>2014</v>
      </c>
      <c r="F299" s="424" t="s">
        <v>4505</v>
      </c>
      <c r="G299" s="461"/>
      <c r="H299" s="424" t="s">
        <v>4506</v>
      </c>
    </row>
    <row r="300" spans="1:8" ht="120">
      <c r="A300" s="421" t="s">
        <v>4983</v>
      </c>
      <c r="B300" s="421" t="s">
        <v>4984</v>
      </c>
      <c r="C300" s="427" t="s">
        <v>4061</v>
      </c>
      <c r="D300" s="424" t="s">
        <v>4985</v>
      </c>
      <c r="E300" s="428">
        <v>2014</v>
      </c>
      <c r="F300" s="421"/>
      <c r="G300" s="431" t="str">
        <f>HYPERLINK("https://www.ugc.ac.in/journallist/subjectwisejurnallist.aspx?tid=am91cm5hbCBvZiBpbmVyZGlzY2lwbGluYXJ5IGRlbnRpc3RyeQ==&amp;&amp;did=Q3VycmVudCBUaXRsZXM=","Journal of Interdisciplinary  Dentistry")</f>
        <v>Journal of Interdisciplinary  Dentistry</v>
      </c>
      <c r="H300" s="424" t="s">
        <v>4287</v>
      </c>
    </row>
    <row r="301" spans="1:8" ht="150">
      <c r="A301" s="421" t="s">
        <v>4986</v>
      </c>
      <c r="B301" s="421" t="s">
        <v>4987</v>
      </c>
      <c r="C301" s="427" t="s">
        <v>4061</v>
      </c>
      <c r="D301" s="424" t="s">
        <v>4988</v>
      </c>
      <c r="E301" s="428">
        <v>2014</v>
      </c>
      <c r="F301" s="424" t="s">
        <v>4505</v>
      </c>
      <c r="G301" s="431" t="str">
        <f>HYPERLINK("https://www.ugc.ac.in/journallist/subjectwisejurnallist.aspx?tid=am91cm5hbCBvZiBjbGluaWNhbCBhbmQgZGlhZ25vc3RpYyByZXNlYXJjaA==&amp;&amp;did=Q3VycmVudCBUaXRsZXM=","Journal of  clinical and diagnostic research")</f>
        <v>Journal of  clinical and diagnostic research</v>
      </c>
      <c r="H301" s="424" t="s">
        <v>4506</v>
      </c>
    </row>
    <row r="302" spans="1:8" ht="90">
      <c r="A302" s="421" t="s">
        <v>4989</v>
      </c>
      <c r="B302" s="421" t="s">
        <v>4990</v>
      </c>
      <c r="C302" s="427" t="s">
        <v>4061</v>
      </c>
      <c r="D302" s="421" t="s">
        <v>4991</v>
      </c>
      <c r="E302" s="428">
        <v>2014</v>
      </c>
      <c r="F302" s="421">
        <v>23195886</v>
      </c>
      <c r="G302" s="433" t="str">
        <f>HYPERLINK("https://www.ugc.ac.in/journallist/subjectwisejurnallist.aspx?tid=aW50ZXJuYXRpb25hbCBqb3VybmFsIG9mIG1lZGljYWwgcmVzZWFyY2ggIGhlYWx0aCBzY2llbmNlcw==&amp;&amp;did=Q3VycmVudCBUaXRsZXM=","International journal of medical research health sciences")</f>
        <v>International journal of medical research health sciences</v>
      </c>
      <c r="H302" s="424" t="s">
        <v>5077</v>
      </c>
    </row>
    <row r="303" spans="1:8" ht="135">
      <c r="A303" s="421" t="s">
        <v>4992</v>
      </c>
      <c r="B303" s="421" t="s">
        <v>4993</v>
      </c>
      <c r="C303" s="427" t="s">
        <v>4076</v>
      </c>
      <c r="D303" s="424" t="s">
        <v>4994</v>
      </c>
      <c r="E303" s="456">
        <v>2014</v>
      </c>
      <c r="F303" s="421">
        <v>18186300</v>
      </c>
      <c r="G303" s="431" t="str">
        <f>HYPERLINK("https://www.ugc.ac.in/journallist/subjectwisejurnallist.aspx?tid=RXVyb3BlYW4gQXJjaGl2ZXMgb2YgUGFlZGlhdHJpYyBEZW50aXN0cnk=&amp;&amp;did=Q3VycmVudCBUaXRsZXM=","European Archives of Paediatric Dentistry")</f>
        <v>European Archives of Paediatric Dentistry</v>
      </c>
      <c r="H303" s="421" t="s">
        <v>5078</v>
      </c>
    </row>
    <row r="304" spans="1:8" ht="150">
      <c r="A304" s="421" t="s">
        <v>4995</v>
      </c>
      <c r="B304" s="424" t="s">
        <v>4996</v>
      </c>
      <c r="C304" s="422" t="s">
        <v>4076</v>
      </c>
      <c r="D304" s="421" t="s">
        <v>4997</v>
      </c>
      <c r="E304" s="426">
        <v>2014</v>
      </c>
      <c r="F304" s="421">
        <v>23567872</v>
      </c>
      <c r="G304" s="433" t="str">
        <f>HYPERLINK("https://www.ugc.ac.in/journallist/subjectwisejurnallist.aspx?tid=SW50ZXJuYXRpb25hbCBTY2hvbGFybHkgcmVzZWFyY2ggbm90aWNlcw==&amp;&amp;did=Q3VycmVudCBUaXRsZXM=","International Scholary research notices")</f>
        <v>International Scholary research notices</v>
      </c>
      <c r="H304" s="421" t="s">
        <v>5079</v>
      </c>
    </row>
    <row r="305" spans="1:8" ht="195">
      <c r="A305" s="421" t="s">
        <v>4998</v>
      </c>
      <c r="B305" s="421" t="s">
        <v>4999</v>
      </c>
      <c r="C305" s="422" t="s">
        <v>4076</v>
      </c>
      <c r="D305" s="424" t="s">
        <v>5000</v>
      </c>
      <c r="E305" s="423">
        <v>2014</v>
      </c>
      <c r="F305" s="421">
        <v>9704388</v>
      </c>
      <c r="G305" s="433" t="str">
        <f>HYPERLINK("https://www.ugc.ac.in/journallist/subjectwisejurnallist.aspx?tid=Sm91cm5hbCBvZiBJbmRpYW4gU29jaWV0eSBvZiBQZWRvZG9udGljcyBhbmQgUHJldmVudGl2ZSBEZW50aXN0cnk=&amp;&amp;did=Q3VycmVudCBUaXRsZXM=","Journal of Indian society of Pedodontics and Preventive Dentistry ")</f>
        <v xml:space="preserve">Journal of Indian society of Pedodontics and Preventive Dentistry </v>
      </c>
      <c r="H305" s="421" t="s">
        <v>4288</v>
      </c>
    </row>
    <row r="306" spans="1:8" ht="150">
      <c r="A306" s="421" t="s">
        <v>5001</v>
      </c>
      <c r="B306" s="421" t="s">
        <v>5002</v>
      </c>
      <c r="C306" s="422" t="s">
        <v>4085</v>
      </c>
      <c r="D306" s="421" t="s">
        <v>4401</v>
      </c>
      <c r="E306" s="423">
        <v>2014</v>
      </c>
      <c r="F306" s="421">
        <v>15391450</v>
      </c>
      <c r="G306" s="433" t="str">
        <f>HYPERLINK("https://www.ugc.ac.in/journallist/subjectwisejurnallist.aspx?tid=aW50ZXJuYXRpb25hbCBqb3VybmFsIG9mIG9ydGhvZG9udGljcw==&amp;&amp;did=Q3VycmVudCBUaXRsZXM=","International Journal of Orthodontics Milwaukee")</f>
        <v>International Journal of Orthodontics Milwaukee</v>
      </c>
      <c r="H306" s="421" t="s">
        <v>4510</v>
      </c>
    </row>
    <row r="307" spans="1:8" ht="165">
      <c r="A307" s="421" t="s">
        <v>5003</v>
      </c>
      <c r="B307" s="421" t="s">
        <v>5004</v>
      </c>
      <c r="C307" s="422" t="s">
        <v>4085</v>
      </c>
      <c r="D307" s="421" t="s">
        <v>4623</v>
      </c>
      <c r="E307" s="423">
        <v>2014</v>
      </c>
      <c r="F307" s="421">
        <v>3015742</v>
      </c>
      <c r="G307" s="434"/>
      <c r="H307" s="421" t="s">
        <v>4719</v>
      </c>
    </row>
    <row r="308" spans="1:8" ht="195">
      <c r="A308" s="421" t="s">
        <v>5005</v>
      </c>
      <c r="B308" s="421" t="s">
        <v>5006</v>
      </c>
      <c r="C308" s="422" t="s">
        <v>4085</v>
      </c>
      <c r="D308" s="421" t="s">
        <v>4623</v>
      </c>
      <c r="E308" s="423">
        <v>2014</v>
      </c>
      <c r="F308" s="421">
        <v>3015742</v>
      </c>
      <c r="G308" s="434"/>
      <c r="H308" s="421" t="s">
        <v>4719</v>
      </c>
    </row>
    <row r="309" spans="1:8" ht="135">
      <c r="A309" s="421" t="s">
        <v>5007</v>
      </c>
      <c r="B309" s="421" t="s">
        <v>5008</v>
      </c>
      <c r="C309" s="422" t="s">
        <v>4085</v>
      </c>
      <c r="D309" s="421" t="s">
        <v>5009</v>
      </c>
      <c r="E309" s="423">
        <v>2014</v>
      </c>
      <c r="F309" s="421" t="s">
        <v>5080</v>
      </c>
      <c r="G309" s="433" t="str">
        <f>HYPERLINK("https://www.ugc.ac.in/journallist/subjectwisejurnallist.aspx?tid=MTQ2NTMxMjU=&amp;&amp;did=U2VhcmNoIGJ5IElTU04=","Journal of Orthodontic")</f>
        <v>Journal of Orthodontic</v>
      </c>
      <c r="H309" s="421" t="s">
        <v>4510</v>
      </c>
    </row>
    <row r="310" spans="1:8" ht="165">
      <c r="A310" s="421" t="s">
        <v>5010</v>
      </c>
      <c r="B310" s="421" t="s">
        <v>5011</v>
      </c>
      <c r="C310" s="422" t="s">
        <v>4085</v>
      </c>
      <c r="D310" s="421" t="s">
        <v>4401</v>
      </c>
      <c r="E310" s="423">
        <v>2014</v>
      </c>
      <c r="F310" s="421">
        <v>15391450</v>
      </c>
      <c r="G310" s="433" t="str">
        <f>HYPERLINK("https://www.ugc.ac.in/journallist/subjectwisejurnallist.aspx?tid=aW50ZXJuYXRpb25hbCBqb3VybmFsIG9mIG9ydGhvZG9udGljcw==&amp;&amp;did=Q3VycmVudCBUaXRsZXM=","International Journal of Orthodontics Milwaukee")</f>
        <v>International Journal of Orthodontics Milwaukee</v>
      </c>
      <c r="H310" s="421" t="s">
        <v>4510</v>
      </c>
    </row>
    <row r="311" spans="1:8" ht="105">
      <c r="A311" s="421" t="s">
        <v>5012</v>
      </c>
      <c r="B311" s="421" t="s">
        <v>5013</v>
      </c>
      <c r="C311" s="422" t="s">
        <v>4085</v>
      </c>
      <c r="D311" s="421" t="s">
        <v>4623</v>
      </c>
      <c r="E311" s="423">
        <v>2014</v>
      </c>
      <c r="F311" s="421">
        <v>3015742</v>
      </c>
      <c r="G311" s="434"/>
      <c r="H311" s="421" t="s">
        <v>4719</v>
      </c>
    </row>
    <row r="312" spans="1:8" ht="60">
      <c r="A312" s="421" t="s">
        <v>5014</v>
      </c>
      <c r="B312" s="421" t="s">
        <v>5015</v>
      </c>
      <c r="C312" s="422" t="s">
        <v>4085</v>
      </c>
      <c r="D312" s="421" t="s">
        <v>5016</v>
      </c>
      <c r="E312" s="423">
        <v>2014</v>
      </c>
      <c r="F312" s="462">
        <v>395951</v>
      </c>
      <c r="G312" s="433" t="str">
        <f>HYPERLINK("https://www.ugc.ac.in/journallist/subjectwisejurnallist.aspx?tid=MDAzOTU5NTE=&amp;&amp;did=U2VhcmNoIGJ5IElTU04=","Supreme Court Cases")</f>
        <v>Supreme Court Cases</v>
      </c>
      <c r="H312" s="421"/>
    </row>
    <row r="313" spans="1:8" ht="165">
      <c r="A313" s="421" t="s">
        <v>5017</v>
      </c>
      <c r="B313" s="421" t="s">
        <v>5018</v>
      </c>
      <c r="C313" s="422" t="s">
        <v>4094</v>
      </c>
      <c r="D313" s="421" t="s">
        <v>4830</v>
      </c>
      <c r="E313" s="423">
        <v>2014</v>
      </c>
      <c r="F313" s="421" t="s">
        <v>4925</v>
      </c>
      <c r="G313" s="421"/>
      <c r="H313" s="421" t="s">
        <v>5081</v>
      </c>
    </row>
    <row r="314" spans="1:8" ht="150">
      <c r="A314" s="421" t="s">
        <v>5019</v>
      </c>
      <c r="B314" s="421" t="s">
        <v>5020</v>
      </c>
      <c r="C314" s="422" t="s">
        <v>4094</v>
      </c>
      <c r="D314" s="421" t="s">
        <v>4838</v>
      </c>
      <c r="E314" s="423">
        <v>2014</v>
      </c>
      <c r="F314" s="421" t="s">
        <v>4923</v>
      </c>
      <c r="G314" s="433" t="str">
        <f>HYPERLINK("https://www.ugc.ac.in/journallist/subjectwisejurnallist.aspx?tid=MTA1OTk0MQ==&amp;&amp;did=U2VhcmNoIGJ5IElTU04=","Journal of Prosthodontics")</f>
        <v>Journal of Prosthodontics</v>
      </c>
      <c r="H314" s="421" t="s">
        <v>4924</v>
      </c>
    </row>
    <row r="315" spans="1:8" ht="180">
      <c r="A315" s="421" t="s">
        <v>5021</v>
      </c>
      <c r="B315" s="421" t="s">
        <v>5022</v>
      </c>
      <c r="C315" s="422" t="s">
        <v>4656</v>
      </c>
      <c r="D315" s="421" t="s">
        <v>5023</v>
      </c>
      <c r="E315" s="423">
        <v>2014</v>
      </c>
      <c r="F315" s="421">
        <v>97111198</v>
      </c>
      <c r="G315" s="433" t="str">
        <f>HYPERLINK("https://www.ugc.ac.in/journallist/subjectwisejurnallist.aspx?tid=VHJlbmRzIGluIEJpb21hdGVyaWFscyAmIEFydGlmaWNpYWwgT3JnYW5z&amp;&amp;did=Q3VycmVudCBUaXRsZXM=","Trends in Biomaterials &amp; Artificial Organs")</f>
        <v>Trends in Biomaterials &amp; Artificial Organs</v>
      </c>
      <c r="H315" s="421" t="s">
        <v>5082</v>
      </c>
    </row>
    <row r="316" spans="1:8" ht="60">
      <c r="A316" s="421" t="s">
        <v>5024</v>
      </c>
      <c r="B316" s="421" t="s">
        <v>5025</v>
      </c>
      <c r="C316" s="422" t="s">
        <v>5026</v>
      </c>
      <c r="D316" s="421" t="s">
        <v>5023</v>
      </c>
      <c r="E316" s="423">
        <v>2014</v>
      </c>
      <c r="F316" s="421">
        <v>97111198</v>
      </c>
      <c r="G316" s="434"/>
      <c r="H316" s="421" t="s">
        <v>5082</v>
      </c>
    </row>
    <row r="317" spans="1:8" ht="165">
      <c r="A317" s="424" t="s">
        <v>5027</v>
      </c>
      <c r="B317" s="424" t="s">
        <v>5028</v>
      </c>
      <c r="C317" s="427" t="s">
        <v>4141</v>
      </c>
      <c r="D317" s="424" t="s">
        <v>4972</v>
      </c>
      <c r="E317" s="423">
        <v>2014</v>
      </c>
      <c r="F317" s="421">
        <v>21419248</v>
      </c>
      <c r="G317" s="434"/>
      <c r="H317" s="421" t="s">
        <v>4298</v>
      </c>
    </row>
    <row r="318" spans="1:8" ht="105">
      <c r="A318" s="421" t="s">
        <v>5029</v>
      </c>
      <c r="B318" s="421" t="s">
        <v>5030</v>
      </c>
      <c r="C318" s="427" t="s">
        <v>4141</v>
      </c>
      <c r="D318" s="424" t="s">
        <v>4972</v>
      </c>
      <c r="E318" s="423">
        <v>2014</v>
      </c>
      <c r="F318" s="421">
        <v>21419248</v>
      </c>
      <c r="G318" s="430"/>
      <c r="H318" s="421" t="s">
        <v>4298</v>
      </c>
    </row>
    <row r="319" spans="1:8" ht="120">
      <c r="A319" s="424" t="s">
        <v>5031</v>
      </c>
      <c r="B319" s="421" t="s">
        <v>5032</v>
      </c>
      <c r="C319" s="427" t="s">
        <v>4141</v>
      </c>
      <c r="D319" s="424" t="s">
        <v>5033</v>
      </c>
      <c r="E319" s="423">
        <v>2014</v>
      </c>
      <c r="F319" s="421" t="s">
        <v>5083</v>
      </c>
      <c r="G319" s="463" t="str">
        <f>HYPERLINK("https://www.ugc.ac.in/journallist/subjectwisejurnallist.aspx?tid=Sm91cm5hbCBvZiBvcmFsIGFuZCBtYXhpbGxvZmFjaWFsIHBhdGhvbG9neQ==&amp;&amp;did=Q3VycmVudCBUaXRsZXM=","Journal of Oral and maxillofacial pathology")</f>
        <v>Journal of Oral and maxillofacial pathology</v>
      </c>
      <c r="H319" s="421" t="s">
        <v>4300</v>
      </c>
    </row>
    <row r="320" spans="1:8" ht="165">
      <c r="A320" s="424" t="s">
        <v>5034</v>
      </c>
      <c r="B320" s="421" t="s">
        <v>5035</v>
      </c>
      <c r="C320" s="427" t="s">
        <v>4141</v>
      </c>
      <c r="D320" s="424" t="s">
        <v>5036</v>
      </c>
      <c r="E320" s="423">
        <v>2014</v>
      </c>
      <c r="F320" s="421">
        <v>23205806</v>
      </c>
      <c r="G320" s="434"/>
      <c r="H320" s="421" t="s">
        <v>4298</v>
      </c>
    </row>
    <row r="321" spans="1:8" ht="105">
      <c r="A321" s="424" t="s">
        <v>5037</v>
      </c>
      <c r="B321" s="424" t="s">
        <v>5038</v>
      </c>
      <c r="C321" s="425" t="s">
        <v>4141</v>
      </c>
      <c r="D321" s="424" t="s">
        <v>5039</v>
      </c>
      <c r="E321" s="423">
        <v>2014</v>
      </c>
      <c r="F321" s="421">
        <v>19453388</v>
      </c>
      <c r="G321" s="431" t="str">
        <f>HYPERLINK("https://www.ugc.ac.in/journallist/subjectwisejurnallist.aspx?tid=aW50ZXJuYXRpb25hbCBqb3VybmFsIG9mIHBlcmlvZG9udGljcyBhbmQgcmVzdG9yYXRpdmUgZGVudGlzdHJ5&amp;&amp;did=Q3VycmVudCBUaXRsZXM=","international journal of periodontics and restorative dentistry")</f>
        <v>international journal of periodontics and restorative dentistry</v>
      </c>
      <c r="H321" s="421" t="s">
        <v>4298</v>
      </c>
    </row>
    <row r="322" spans="1:8" ht="135">
      <c r="A322" s="424" t="s">
        <v>5040</v>
      </c>
      <c r="B322" s="424" t="s">
        <v>5041</v>
      </c>
      <c r="C322" s="425" t="s">
        <v>4141</v>
      </c>
      <c r="D322" s="424" t="s">
        <v>4564</v>
      </c>
      <c r="E322" s="423">
        <v>2014</v>
      </c>
      <c r="F322" s="421" t="s">
        <v>4505</v>
      </c>
      <c r="G322" s="431" t="str">
        <f>HYPERLINK("https://www.ugc.ac.in/journallist/subjectwisejurnallist.aspx?tid=am91cm5hbCBvZiBjbGluaWNhbCBhbmQgZGlhZ25vc3RpYyByZXNlYXJjaA==&amp;&amp;did=Q3VycmVudCBUaXRsZXM=","journal of clinical and diagnostic research")</f>
        <v>journal of clinical and diagnostic research</v>
      </c>
      <c r="H322" s="421" t="s">
        <v>4298</v>
      </c>
    </row>
    <row r="323" spans="1:8" ht="60">
      <c r="A323" s="424" t="s">
        <v>5042</v>
      </c>
      <c r="B323" s="424" t="s">
        <v>5043</v>
      </c>
      <c r="C323" s="425" t="s">
        <v>4141</v>
      </c>
      <c r="D323" s="424" t="s">
        <v>5044</v>
      </c>
      <c r="E323" s="423">
        <v>2014</v>
      </c>
      <c r="F323" s="421" t="s">
        <v>5083</v>
      </c>
      <c r="G323" s="431" t="str">
        <f>HYPERLINK("https://www.ugc.ac.in/journallist/subjectwisejurnallist.aspx?tid=Sm91cm5hbCBvZiBvcmFsIGFuZCBtYXhpbGxvZmFjaWFsIHBhdGhvbG9neQ==&amp;&amp;did=Q3VycmVudCBUaXRsZXM=","journal of oral and maxillofacial pathology")</f>
        <v>journal of oral and maxillofacial pathology</v>
      </c>
      <c r="H323" s="421"/>
    </row>
    <row r="324" spans="1:8" ht="90">
      <c r="A324" s="424" t="s">
        <v>5045</v>
      </c>
      <c r="B324" s="424" t="s">
        <v>5046</v>
      </c>
      <c r="C324" s="425" t="s">
        <v>4141</v>
      </c>
      <c r="D324" s="424" t="s">
        <v>5047</v>
      </c>
      <c r="E324" s="423">
        <v>2014</v>
      </c>
      <c r="F324" s="421">
        <v>2278161668</v>
      </c>
      <c r="G324" s="434"/>
      <c r="H324" s="421" t="s">
        <v>4298</v>
      </c>
    </row>
    <row r="325" spans="1:8" ht="120">
      <c r="A325" s="424" t="s">
        <v>5048</v>
      </c>
      <c r="B325" s="457" t="s">
        <v>5049</v>
      </c>
      <c r="C325" s="425" t="s">
        <v>4141</v>
      </c>
      <c r="D325" s="458" t="s">
        <v>4876</v>
      </c>
      <c r="E325" s="423">
        <v>2014</v>
      </c>
      <c r="F325" s="464" t="s">
        <v>5084</v>
      </c>
      <c r="G325" s="433" t="str">
        <f>HYPERLINK("https://www.ugc.ac.in/journallist/subjectwisejurnallist.aspx?tid=Sm91cm5hbCBvZiBvcmFsIGFuZCBtYXhpbGxvZmFjaWFsIHBhdGhvbG9neQ==&amp;&amp;did=Q3VycmVudCBUaXRsZXM=","journal of oral and maxillofacial pathology")</f>
        <v>journal of oral and maxillofacial pathology</v>
      </c>
      <c r="H325" s="465" t="s">
        <v>4298</v>
      </c>
    </row>
    <row r="326" spans="1:8" ht="105">
      <c r="A326" s="459" t="s">
        <v>5050</v>
      </c>
      <c r="B326" s="459" t="s">
        <v>5051</v>
      </c>
      <c r="C326" s="422" t="s">
        <v>4141</v>
      </c>
      <c r="D326" s="460" t="s">
        <v>5052</v>
      </c>
      <c r="E326" s="426">
        <v>2014</v>
      </c>
      <c r="F326" s="459" t="s">
        <v>5085</v>
      </c>
      <c r="G326" s="466" t="str">
        <f>HYPERLINK("https://www.ugc.ac.in/journallist/subjectwisejurnallist.aspx?tid=Y2FzZSByZXBvcnRzIGluIGRlbnRpc3RyeQ==&amp;&amp;did=Q3VycmVudCBUaXRsZXM=","Case Reports in Dentistry")</f>
        <v>Case Reports in Dentistry</v>
      </c>
      <c r="H326" s="467" t="s">
        <v>4298</v>
      </c>
    </row>
    <row r="327" spans="1:8" ht="90">
      <c r="A327" s="424" t="s">
        <v>5053</v>
      </c>
      <c r="B327" s="424" t="s">
        <v>5054</v>
      </c>
      <c r="C327" s="427" t="s">
        <v>4154</v>
      </c>
      <c r="D327" s="424" t="s">
        <v>5055</v>
      </c>
      <c r="E327" s="428">
        <v>2014</v>
      </c>
      <c r="F327" s="421">
        <v>16132238</v>
      </c>
      <c r="G327" s="431" t="str">
        <f>HYPERLINK("https://www.ugc.ac.in/journallist/subjectwisejurnallist.aspx?tid=Sm91cm5hbCBvZiBQdWJsaWMgSGVhbHRo&amp;&amp;did=Q3VycmVudCBUaXRsZXM=","Journal of Public Health")</f>
        <v>Journal of Public Health</v>
      </c>
      <c r="H327" s="421" t="s">
        <v>4298</v>
      </c>
    </row>
    <row r="328" spans="1:8" ht="105">
      <c r="A328" s="424" t="s">
        <v>4961</v>
      </c>
      <c r="B328" s="424" t="s">
        <v>5056</v>
      </c>
      <c r="C328" s="427" t="s">
        <v>4154</v>
      </c>
      <c r="D328" s="424" t="s">
        <v>5057</v>
      </c>
      <c r="E328" s="428">
        <v>2014</v>
      </c>
      <c r="F328" s="421">
        <v>22516085</v>
      </c>
      <c r="G328" s="431" t="str">
        <f>HYPERLINK("https://www.ugc.ac.in/journallist/subjectwisejurnallist.aspx?tid=aXJhbmlhbiBqb3VybmFsIG9mIHB1YmxpYyBoZWFsdGg=&amp;&amp;did=Q3VycmVudCBUaXRsZXM=","Iranian Journal of  Public Health")</f>
        <v>Iranian Journal of  Public Health</v>
      </c>
      <c r="H328" s="421" t="s">
        <v>4298</v>
      </c>
    </row>
    <row r="329" spans="1:8" ht="120">
      <c r="A329" s="424" t="s">
        <v>5058</v>
      </c>
      <c r="B329" s="424" t="s">
        <v>5059</v>
      </c>
      <c r="C329" s="427" t="s">
        <v>4154</v>
      </c>
      <c r="D329" s="424" t="s">
        <v>5060</v>
      </c>
      <c r="E329" s="428">
        <v>2014</v>
      </c>
      <c r="F329" s="421">
        <v>23195932</v>
      </c>
      <c r="G329" s="468" t="str">
        <f>HYPERLINK("https://www.ugc.ac.in/journallist/subjectwisejurnallist.aspx?tid=am91cm5hbCBvZiBpbmRpYW4gYXNzb2NpYXRpb24gb2YgcHVibGljIGhlYWx0aCBkZW50aXN0cnk=&amp;&amp;did=Q3VycmVudCBUaXRsZXM=","Journal of Indian Association of Public Health Dentistry")</f>
        <v>Journal of Indian Association of Public Health Dentistry</v>
      </c>
      <c r="H329" s="421" t="s">
        <v>4302</v>
      </c>
    </row>
    <row r="330" spans="1:8" ht="75">
      <c r="A330" s="424" t="s">
        <v>5061</v>
      </c>
      <c r="B330" s="424" t="s">
        <v>5062</v>
      </c>
      <c r="C330" s="427" t="s">
        <v>4154</v>
      </c>
      <c r="D330" s="424" t="s">
        <v>5063</v>
      </c>
      <c r="E330" s="428">
        <v>2014</v>
      </c>
      <c r="F330" s="421">
        <v>23199644</v>
      </c>
      <c r="G330" s="434"/>
      <c r="H330" s="421" t="s">
        <v>4298</v>
      </c>
    </row>
    <row r="331" spans="1:8" ht="135">
      <c r="A331" s="424" t="s">
        <v>5064</v>
      </c>
      <c r="B331" s="424" t="s">
        <v>5065</v>
      </c>
      <c r="C331" s="427" t="s">
        <v>4154</v>
      </c>
      <c r="D331" s="424" t="s">
        <v>5066</v>
      </c>
      <c r="E331" s="428">
        <v>2014</v>
      </c>
      <c r="F331" s="421">
        <v>21558213</v>
      </c>
      <c r="G331" s="434"/>
      <c r="H331" s="421" t="s">
        <v>4305</v>
      </c>
    </row>
    <row r="332" spans="1:8" ht="135">
      <c r="A332" s="424" t="s">
        <v>5067</v>
      </c>
      <c r="B332" s="424" t="s">
        <v>5068</v>
      </c>
      <c r="C332" s="427" t="s">
        <v>4154</v>
      </c>
      <c r="D332" s="424" t="s">
        <v>5069</v>
      </c>
      <c r="E332" s="428">
        <v>2014</v>
      </c>
      <c r="F332" s="421">
        <v>22516085</v>
      </c>
      <c r="G332" s="430" t="s">
        <v>5069</v>
      </c>
      <c r="H332" s="421" t="s">
        <v>4298</v>
      </c>
    </row>
  </sheetData>
  <mergeCells count="1">
    <mergeCell ref="A1:H2"/>
  </mergeCells>
  <hyperlinks>
    <hyperlink ref="B77" r:id="rId1"/>
    <hyperlink ref="H252" r:id="rId2"/>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workbookViewId="0">
      <selection activeCell="O11" sqref="O11"/>
    </sheetView>
  </sheetViews>
  <sheetFormatPr defaultRowHeight="15"/>
  <cols>
    <col min="15" max="15" width="14.140625" customWidth="1"/>
  </cols>
  <sheetData>
    <row r="1" spans="1:19" ht="33.75" customHeight="1">
      <c r="A1" s="724" t="s">
        <v>190</v>
      </c>
      <c r="B1" s="725"/>
      <c r="C1" s="725"/>
      <c r="D1" s="725"/>
      <c r="E1" s="725"/>
      <c r="F1" s="725"/>
      <c r="G1" s="725"/>
      <c r="H1" s="725"/>
      <c r="I1" s="725"/>
      <c r="J1" s="725"/>
      <c r="K1" s="725"/>
      <c r="L1" s="725"/>
      <c r="M1" s="725"/>
      <c r="N1" s="725"/>
      <c r="O1" s="725"/>
      <c r="P1" s="725"/>
      <c r="Q1" s="725"/>
      <c r="R1" s="725"/>
      <c r="S1" s="726"/>
    </row>
    <row r="2" spans="1:19" ht="47.25" customHeight="1">
      <c r="A2" s="652" t="s">
        <v>7</v>
      </c>
      <c r="B2" s="652"/>
      <c r="C2" s="574" t="s">
        <v>191</v>
      </c>
      <c r="D2" s="574"/>
      <c r="E2" s="639" t="s">
        <v>19</v>
      </c>
      <c r="F2" s="639"/>
      <c r="G2" s="574" t="s">
        <v>20</v>
      </c>
      <c r="H2" s="574"/>
      <c r="I2" s="574" t="s">
        <v>21</v>
      </c>
      <c r="J2" s="574"/>
      <c r="K2" s="574" t="s">
        <v>22</v>
      </c>
      <c r="L2" s="574"/>
      <c r="M2" s="639" t="s">
        <v>18</v>
      </c>
      <c r="N2" s="639"/>
      <c r="O2" s="574" t="s">
        <v>192</v>
      </c>
      <c r="P2" s="652" t="s">
        <v>193</v>
      </c>
      <c r="Q2" s="652"/>
      <c r="R2" s="574" t="s">
        <v>23</v>
      </c>
      <c r="S2" s="574"/>
    </row>
    <row r="3" spans="1:19" ht="15.75" customHeight="1">
      <c r="A3" s="652"/>
      <c r="B3" s="652"/>
      <c r="C3" s="574"/>
      <c r="D3" s="574"/>
      <c r="E3" s="639"/>
      <c r="F3" s="639"/>
      <c r="G3" s="574"/>
      <c r="H3" s="574"/>
      <c r="I3" s="574"/>
      <c r="J3" s="574"/>
      <c r="K3" s="574"/>
      <c r="L3" s="574"/>
      <c r="M3" s="639"/>
      <c r="N3" s="639"/>
      <c r="O3" s="574"/>
      <c r="P3" s="652"/>
      <c r="Q3" s="652"/>
      <c r="R3" s="574"/>
      <c r="S3" s="574"/>
    </row>
    <row r="4" spans="1:19" ht="7.5" customHeight="1">
      <c r="A4" s="652"/>
      <c r="B4" s="652"/>
      <c r="C4" s="574"/>
      <c r="D4" s="574"/>
      <c r="E4" s="639"/>
      <c r="F4" s="639"/>
      <c r="G4" s="574"/>
      <c r="H4" s="574"/>
      <c r="I4" s="574"/>
      <c r="J4" s="574"/>
      <c r="K4" s="574"/>
      <c r="L4" s="574"/>
      <c r="M4" s="639"/>
      <c r="N4" s="639"/>
      <c r="O4" s="574"/>
      <c r="P4" s="652"/>
      <c r="Q4" s="652"/>
      <c r="R4" s="574"/>
      <c r="S4" s="574"/>
    </row>
    <row r="5" spans="1:19" hidden="1">
      <c r="A5" s="652"/>
      <c r="B5" s="652"/>
      <c r="C5" s="574"/>
      <c r="D5" s="574"/>
      <c r="E5" s="639"/>
      <c r="F5" s="639"/>
      <c r="G5" s="574"/>
      <c r="H5" s="574"/>
      <c r="I5" s="574"/>
      <c r="J5" s="574"/>
      <c r="K5" s="574"/>
      <c r="L5" s="574"/>
      <c r="M5" s="639"/>
      <c r="N5" s="639"/>
      <c r="O5" s="574"/>
      <c r="P5" s="652"/>
      <c r="Q5" s="652"/>
      <c r="R5" s="574"/>
      <c r="S5" s="574"/>
    </row>
    <row r="6" spans="1:19" ht="15" customHeight="1">
      <c r="A6" s="704" t="s">
        <v>2080</v>
      </c>
      <c r="B6" s="705"/>
      <c r="C6" s="704" t="s">
        <v>2072</v>
      </c>
      <c r="D6" s="705"/>
      <c r="E6" s="704"/>
      <c r="F6" s="705"/>
      <c r="G6" s="704"/>
      <c r="H6" s="705"/>
      <c r="I6" s="711"/>
      <c r="J6" s="712"/>
      <c r="K6" s="711"/>
      <c r="L6" s="712"/>
      <c r="M6" s="713">
        <v>2018</v>
      </c>
      <c r="N6" s="714"/>
      <c r="O6" s="315" t="s">
        <v>2073</v>
      </c>
      <c r="P6" s="704" t="s">
        <v>2000</v>
      </c>
      <c r="Q6" s="705"/>
      <c r="R6" s="704" t="s">
        <v>2074</v>
      </c>
      <c r="S6" s="705"/>
    </row>
    <row r="7" spans="1:19" ht="15.75">
      <c r="A7" s="713" t="s">
        <v>3932</v>
      </c>
      <c r="B7" s="714"/>
      <c r="C7" s="704" t="s">
        <v>2075</v>
      </c>
      <c r="D7" s="705"/>
      <c r="E7" s="704"/>
      <c r="F7" s="705"/>
      <c r="G7" s="704"/>
      <c r="H7" s="705"/>
      <c r="I7" s="711"/>
      <c r="J7" s="712"/>
      <c r="K7" s="711"/>
      <c r="L7" s="712"/>
      <c r="M7" s="713">
        <v>2018</v>
      </c>
      <c r="N7" s="714"/>
      <c r="O7" s="317" t="s">
        <v>2076</v>
      </c>
      <c r="P7" s="704" t="s">
        <v>2000</v>
      </c>
      <c r="Q7" s="705"/>
      <c r="R7" s="704" t="s">
        <v>2077</v>
      </c>
      <c r="S7" s="705"/>
    </row>
    <row r="8" spans="1:19" ht="15.75">
      <c r="A8" s="704" t="s">
        <v>2080</v>
      </c>
      <c r="B8" s="705"/>
      <c r="C8" s="704" t="s">
        <v>2056</v>
      </c>
      <c r="D8" s="705"/>
      <c r="E8" s="704"/>
      <c r="F8" s="705"/>
      <c r="G8" s="704"/>
      <c r="H8" s="705"/>
      <c r="I8" s="711"/>
      <c r="J8" s="712"/>
      <c r="K8" s="711"/>
      <c r="L8" s="712"/>
      <c r="M8" s="713">
        <v>2017</v>
      </c>
      <c r="N8" s="714"/>
      <c r="O8" s="315" t="s">
        <v>2057</v>
      </c>
      <c r="P8" s="704" t="s">
        <v>2000</v>
      </c>
      <c r="Q8" s="705"/>
      <c r="R8" s="704" t="s">
        <v>2058</v>
      </c>
      <c r="S8" s="705"/>
    </row>
    <row r="9" spans="1:19" ht="31.5">
      <c r="A9" s="722" t="s">
        <v>3931</v>
      </c>
      <c r="B9" s="723"/>
      <c r="C9" s="722" t="s">
        <v>2043</v>
      </c>
      <c r="D9" s="723"/>
      <c r="E9" s="704"/>
      <c r="F9" s="705"/>
      <c r="G9" s="704"/>
      <c r="H9" s="705"/>
      <c r="I9" s="711"/>
      <c r="J9" s="712"/>
      <c r="K9" s="711"/>
      <c r="L9" s="712"/>
      <c r="M9" s="704">
        <v>2016</v>
      </c>
      <c r="N9" s="705"/>
      <c r="O9" s="316" t="s">
        <v>2044</v>
      </c>
      <c r="P9" s="704" t="s">
        <v>2000</v>
      </c>
      <c r="Q9" s="705"/>
      <c r="R9" s="715" t="s">
        <v>2045</v>
      </c>
      <c r="S9" s="716"/>
    </row>
    <row r="10" spans="1:19" ht="31.5">
      <c r="A10" s="722" t="s">
        <v>3930</v>
      </c>
      <c r="B10" s="723"/>
      <c r="C10" s="722" t="s">
        <v>2046</v>
      </c>
      <c r="D10" s="723"/>
      <c r="E10" s="704"/>
      <c r="F10" s="705"/>
      <c r="G10" s="704"/>
      <c r="H10" s="705"/>
      <c r="I10" s="711"/>
      <c r="J10" s="712"/>
      <c r="K10" s="711"/>
      <c r="L10" s="712"/>
      <c r="M10" s="713">
        <v>2016</v>
      </c>
      <c r="N10" s="714"/>
      <c r="O10" s="316" t="s">
        <v>2047</v>
      </c>
      <c r="P10" s="704" t="s">
        <v>2000</v>
      </c>
      <c r="Q10" s="705"/>
      <c r="R10" s="704" t="s">
        <v>2048</v>
      </c>
      <c r="S10" s="705"/>
    </row>
    <row r="11" spans="1:19" s="392" customFormat="1" ht="31.5">
      <c r="A11" s="722" t="s">
        <v>3930</v>
      </c>
      <c r="B11" s="723"/>
      <c r="C11" s="722" t="s">
        <v>3998</v>
      </c>
      <c r="D11" s="723"/>
      <c r="E11" s="704"/>
      <c r="F11" s="705"/>
      <c r="G11" s="704"/>
      <c r="H11" s="705"/>
      <c r="I11" s="711"/>
      <c r="J11" s="712"/>
      <c r="K11" s="711"/>
      <c r="L11" s="712"/>
      <c r="M11" s="713">
        <v>2014</v>
      </c>
      <c r="N11" s="714"/>
      <c r="O11" s="391" t="s">
        <v>4000</v>
      </c>
      <c r="P11" s="704" t="s">
        <v>2000</v>
      </c>
      <c r="Q11" s="705"/>
      <c r="R11" s="704" t="s">
        <v>3999</v>
      </c>
      <c r="S11" s="705"/>
    </row>
    <row r="12" spans="1:19" ht="15.75">
      <c r="A12" s="713" t="s">
        <v>3929</v>
      </c>
      <c r="B12" s="714"/>
      <c r="C12" s="704" t="s">
        <v>2038</v>
      </c>
      <c r="D12" s="705"/>
      <c r="E12" s="704"/>
      <c r="F12" s="705"/>
      <c r="G12" s="704"/>
      <c r="H12" s="705"/>
      <c r="I12" s="711"/>
      <c r="J12" s="712"/>
      <c r="K12" s="711"/>
      <c r="L12" s="712"/>
      <c r="M12" s="718">
        <v>2014</v>
      </c>
      <c r="N12" s="719"/>
      <c r="O12" s="315" t="s">
        <v>2039</v>
      </c>
      <c r="P12" s="704" t="s">
        <v>2000</v>
      </c>
      <c r="Q12" s="705"/>
      <c r="R12" s="704" t="s">
        <v>2040</v>
      </c>
      <c r="S12" s="705"/>
    </row>
    <row r="13" spans="1:19" s="300" customFormat="1" ht="15.75">
      <c r="A13" s="320"/>
      <c r="B13" s="321"/>
      <c r="C13" s="320"/>
      <c r="D13" s="321"/>
      <c r="E13" s="320"/>
      <c r="F13" s="321"/>
      <c r="G13" s="320"/>
      <c r="H13" s="321"/>
      <c r="I13" s="322"/>
      <c r="J13" s="323"/>
      <c r="K13" s="322"/>
      <c r="L13" s="323"/>
      <c r="M13" s="318"/>
      <c r="N13" s="319"/>
      <c r="O13" s="315"/>
      <c r="P13" s="320"/>
      <c r="Q13" s="321"/>
      <c r="R13" s="320"/>
      <c r="S13" s="321"/>
    </row>
    <row r="14" spans="1:19" s="300" customFormat="1" ht="20.25" customHeight="1">
      <c r="A14" s="704" t="s">
        <v>2032</v>
      </c>
      <c r="B14" s="705"/>
      <c r="E14" s="704" t="s">
        <v>3933</v>
      </c>
      <c r="F14" s="705"/>
      <c r="G14" s="704" t="s">
        <v>3923</v>
      </c>
      <c r="H14" s="705"/>
      <c r="I14" s="711" t="s">
        <v>3927</v>
      </c>
      <c r="J14" s="712"/>
      <c r="K14" s="711" t="s">
        <v>335</v>
      </c>
      <c r="L14" s="712"/>
      <c r="M14" s="713">
        <v>2018</v>
      </c>
      <c r="N14" s="714"/>
      <c r="O14" s="380" t="s">
        <v>3922</v>
      </c>
      <c r="P14" s="704" t="s">
        <v>3921</v>
      </c>
      <c r="Q14" s="705"/>
      <c r="R14" s="715" t="s">
        <v>2045</v>
      </c>
      <c r="S14" s="716"/>
    </row>
    <row r="15" spans="1:19" ht="15.75">
      <c r="A15" s="706" t="s">
        <v>3928</v>
      </c>
      <c r="B15" s="706"/>
      <c r="C15" s="707"/>
      <c r="D15" s="708"/>
      <c r="E15" s="709" t="s">
        <v>2078</v>
      </c>
      <c r="F15" s="709"/>
      <c r="G15" s="710"/>
      <c r="H15" s="710"/>
      <c r="I15" s="710" t="s">
        <v>2079</v>
      </c>
      <c r="J15" s="710"/>
      <c r="K15" s="717" t="s">
        <v>2051</v>
      </c>
      <c r="L15" s="717"/>
      <c r="M15" s="717">
        <v>2018</v>
      </c>
      <c r="N15" s="717"/>
      <c r="O15" s="299"/>
      <c r="P15" s="707"/>
      <c r="Q15" s="708"/>
      <c r="R15" s="707"/>
      <c r="S15" s="708"/>
    </row>
    <row r="16" spans="1:19" ht="15.75">
      <c r="A16" s="704" t="s">
        <v>2059</v>
      </c>
      <c r="B16" s="705"/>
      <c r="C16" s="704"/>
      <c r="D16" s="705"/>
      <c r="E16" s="704" t="s">
        <v>2060</v>
      </c>
      <c r="F16" s="705"/>
      <c r="G16" s="704"/>
      <c r="H16" s="705"/>
      <c r="I16" s="704" t="s">
        <v>2061</v>
      </c>
      <c r="J16" s="705"/>
      <c r="K16" s="713" t="s">
        <v>2051</v>
      </c>
      <c r="L16" s="714"/>
      <c r="M16" s="713">
        <v>2017</v>
      </c>
      <c r="N16" s="714"/>
      <c r="O16" s="315"/>
      <c r="P16" s="704"/>
      <c r="Q16" s="705"/>
      <c r="R16" s="704"/>
      <c r="S16" s="705"/>
    </row>
    <row r="17" spans="1:19" ht="15.75">
      <c r="A17" s="704" t="s">
        <v>2062</v>
      </c>
      <c r="B17" s="705"/>
      <c r="C17" s="704"/>
      <c r="D17" s="705"/>
      <c r="E17" s="704" t="s">
        <v>2063</v>
      </c>
      <c r="F17" s="705"/>
      <c r="G17" s="704"/>
      <c r="H17" s="705"/>
      <c r="I17" s="704" t="s">
        <v>2061</v>
      </c>
      <c r="J17" s="705"/>
      <c r="K17" s="713" t="s">
        <v>2051</v>
      </c>
      <c r="L17" s="714"/>
      <c r="M17" s="713">
        <v>2017</v>
      </c>
      <c r="N17" s="714"/>
      <c r="O17" s="315"/>
      <c r="P17" s="704"/>
      <c r="Q17" s="705"/>
      <c r="R17" s="704"/>
      <c r="S17" s="705"/>
    </row>
    <row r="18" spans="1:19" ht="15.75">
      <c r="A18" s="704" t="s">
        <v>2064</v>
      </c>
      <c r="B18" s="705"/>
      <c r="C18" s="704"/>
      <c r="D18" s="705"/>
      <c r="E18" s="704" t="s">
        <v>2065</v>
      </c>
      <c r="F18" s="705"/>
      <c r="G18" s="704"/>
      <c r="H18" s="705"/>
      <c r="I18" s="704" t="s">
        <v>2066</v>
      </c>
      <c r="J18" s="705"/>
      <c r="K18" s="713" t="s">
        <v>2051</v>
      </c>
      <c r="L18" s="714"/>
      <c r="M18" s="713">
        <v>2017</v>
      </c>
      <c r="N18" s="714"/>
      <c r="O18" s="315"/>
      <c r="P18" s="704"/>
      <c r="Q18" s="705"/>
      <c r="R18" s="704"/>
      <c r="S18" s="705"/>
    </row>
    <row r="19" spans="1:19" ht="15.75">
      <c r="A19" s="704" t="s">
        <v>1519</v>
      </c>
      <c r="B19" s="705"/>
      <c r="C19" s="704"/>
      <c r="D19" s="705"/>
      <c r="E19" s="704" t="s">
        <v>2067</v>
      </c>
      <c r="F19" s="705"/>
      <c r="G19" s="704"/>
      <c r="H19" s="705"/>
      <c r="I19" s="704" t="s">
        <v>2068</v>
      </c>
      <c r="J19" s="705"/>
      <c r="K19" s="713" t="s">
        <v>2051</v>
      </c>
      <c r="L19" s="714"/>
      <c r="M19" s="713">
        <v>2017</v>
      </c>
      <c r="N19" s="714"/>
      <c r="O19" s="315"/>
      <c r="P19" s="704"/>
      <c r="Q19" s="705"/>
      <c r="R19" s="704"/>
      <c r="S19" s="705"/>
    </row>
    <row r="20" spans="1:19" ht="15.75">
      <c r="A20" s="704" t="s">
        <v>2013</v>
      </c>
      <c r="B20" s="705"/>
      <c r="C20" s="704"/>
      <c r="D20" s="705"/>
      <c r="E20" s="704" t="s">
        <v>2069</v>
      </c>
      <c r="F20" s="705"/>
      <c r="G20" s="704"/>
      <c r="H20" s="705"/>
      <c r="I20" s="704" t="s">
        <v>2061</v>
      </c>
      <c r="J20" s="705"/>
      <c r="K20" s="713" t="s">
        <v>2051</v>
      </c>
      <c r="L20" s="714"/>
      <c r="M20" s="713">
        <v>2017</v>
      </c>
      <c r="N20" s="714"/>
      <c r="O20" s="315"/>
      <c r="P20" s="704"/>
      <c r="Q20" s="705"/>
      <c r="R20" s="704"/>
      <c r="S20" s="705"/>
    </row>
    <row r="21" spans="1:19" ht="15.75">
      <c r="A21" s="704" t="s">
        <v>2070</v>
      </c>
      <c r="B21" s="705"/>
      <c r="C21" s="704"/>
      <c r="D21" s="705"/>
      <c r="E21" s="704" t="s">
        <v>2071</v>
      </c>
      <c r="F21" s="705"/>
      <c r="G21" s="704"/>
      <c r="H21" s="705"/>
      <c r="I21" s="704" t="s">
        <v>2061</v>
      </c>
      <c r="J21" s="705"/>
      <c r="K21" s="713" t="s">
        <v>2051</v>
      </c>
      <c r="L21" s="714"/>
      <c r="M21" s="713">
        <v>2017</v>
      </c>
      <c r="N21" s="714"/>
      <c r="O21" s="315"/>
      <c r="P21" s="704"/>
      <c r="Q21" s="705"/>
      <c r="R21" s="704"/>
      <c r="S21" s="705"/>
    </row>
    <row r="22" spans="1:19" ht="15.75">
      <c r="A22" s="713" t="s">
        <v>2049</v>
      </c>
      <c r="B22" s="714"/>
      <c r="C22" s="715"/>
      <c r="D22" s="716"/>
      <c r="E22" s="704" t="s">
        <v>2050</v>
      </c>
      <c r="F22" s="705"/>
      <c r="G22" s="704"/>
      <c r="H22" s="705"/>
      <c r="I22" s="704" t="s">
        <v>2008</v>
      </c>
      <c r="J22" s="705"/>
      <c r="K22" s="713" t="s">
        <v>2051</v>
      </c>
      <c r="L22" s="714"/>
      <c r="M22" s="713">
        <v>2016</v>
      </c>
      <c r="N22" s="714"/>
      <c r="O22" s="315"/>
      <c r="P22" s="704" t="s">
        <v>2000</v>
      </c>
      <c r="Q22" s="705"/>
      <c r="R22" s="704"/>
      <c r="S22" s="705"/>
    </row>
    <row r="23" spans="1:19" ht="15.75">
      <c r="A23" s="713" t="s">
        <v>2009</v>
      </c>
      <c r="B23" s="714"/>
      <c r="C23" s="715"/>
      <c r="D23" s="716"/>
      <c r="E23" s="704" t="s">
        <v>2052</v>
      </c>
      <c r="F23" s="705"/>
      <c r="G23" s="704"/>
      <c r="H23" s="705"/>
      <c r="I23" s="704" t="s">
        <v>2053</v>
      </c>
      <c r="J23" s="705"/>
      <c r="K23" s="713" t="s">
        <v>2051</v>
      </c>
      <c r="L23" s="714"/>
      <c r="M23" s="713">
        <v>2016</v>
      </c>
      <c r="N23" s="714"/>
      <c r="O23" s="315"/>
      <c r="P23" s="704" t="s">
        <v>2000</v>
      </c>
      <c r="Q23" s="705"/>
      <c r="R23" s="704"/>
      <c r="S23" s="705"/>
    </row>
    <row r="24" spans="1:19" ht="15.75">
      <c r="A24" s="704" t="s">
        <v>3925</v>
      </c>
      <c r="B24" s="705"/>
      <c r="C24" s="715"/>
      <c r="D24" s="716"/>
      <c r="E24" s="704" t="s">
        <v>2054</v>
      </c>
      <c r="F24" s="705"/>
      <c r="G24" s="704"/>
      <c r="H24" s="705"/>
      <c r="I24" s="704" t="s">
        <v>2055</v>
      </c>
      <c r="J24" s="705"/>
      <c r="K24" s="713" t="s">
        <v>335</v>
      </c>
      <c r="L24" s="714"/>
      <c r="M24" s="713">
        <v>2016</v>
      </c>
      <c r="N24" s="714"/>
      <c r="O24" s="315"/>
      <c r="P24" s="704" t="s">
        <v>2000</v>
      </c>
      <c r="Q24" s="705"/>
      <c r="R24" s="704"/>
      <c r="S24" s="705"/>
    </row>
    <row r="25" spans="1:19" ht="15.75">
      <c r="A25" s="713" t="s">
        <v>3924</v>
      </c>
      <c r="B25" s="714"/>
      <c r="C25" s="704"/>
      <c r="D25" s="705"/>
      <c r="E25" s="704" t="s">
        <v>3934</v>
      </c>
      <c r="F25" s="705"/>
      <c r="G25" s="704"/>
      <c r="H25" s="705"/>
      <c r="I25" s="704" t="s">
        <v>2041</v>
      </c>
      <c r="J25" s="705"/>
      <c r="K25" s="711"/>
      <c r="L25" s="712"/>
      <c r="M25" s="718">
        <v>2015</v>
      </c>
      <c r="N25" s="719"/>
      <c r="O25" s="315"/>
      <c r="P25" s="704"/>
      <c r="Q25" s="705"/>
      <c r="R25" s="704"/>
      <c r="S25" s="705"/>
    </row>
    <row r="26" spans="1:19" ht="15.75">
      <c r="A26" s="709" t="s">
        <v>2011</v>
      </c>
      <c r="B26" s="709"/>
      <c r="C26" s="720"/>
      <c r="D26" s="720"/>
      <c r="E26" s="709" t="s">
        <v>3935</v>
      </c>
      <c r="F26" s="709"/>
      <c r="G26" s="704"/>
      <c r="H26" s="705"/>
      <c r="I26" s="706" t="s">
        <v>2042</v>
      </c>
      <c r="J26" s="706"/>
      <c r="K26" s="711"/>
      <c r="L26" s="712"/>
      <c r="M26" s="721">
        <v>2015</v>
      </c>
      <c r="N26" s="721"/>
      <c r="O26" s="315"/>
      <c r="P26" s="704"/>
      <c r="Q26" s="705"/>
      <c r="R26" s="704"/>
      <c r="S26" s="705"/>
    </row>
  </sheetData>
  <mergeCells count="190">
    <mergeCell ref="I11:J11"/>
    <mergeCell ref="K11:L11"/>
    <mergeCell ref="M11:N11"/>
    <mergeCell ref="P11:Q11"/>
    <mergeCell ref="R11:S11"/>
    <mergeCell ref="A1:S1"/>
    <mergeCell ref="C2:D5"/>
    <mergeCell ref="E2:F5"/>
    <mergeCell ref="G2:H5"/>
    <mergeCell ref="I2:J5"/>
    <mergeCell ref="K2:L5"/>
    <mergeCell ref="E10:F10"/>
    <mergeCell ref="G10:H10"/>
    <mergeCell ref="I10:J10"/>
    <mergeCell ref="K10:L10"/>
    <mergeCell ref="M10:N10"/>
    <mergeCell ref="P10:Q10"/>
    <mergeCell ref="R10:S10"/>
    <mergeCell ref="A9:B9"/>
    <mergeCell ref="C9:D9"/>
    <mergeCell ref="E9:F9"/>
    <mergeCell ref="G9:H9"/>
    <mergeCell ref="I9:J9"/>
    <mergeCell ref="K6:L6"/>
    <mergeCell ref="P12:Q12"/>
    <mergeCell ref="R12:S12"/>
    <mergeCell ref="A2:B5"/>
    <mergeCell ref="P2:Q5"/>
    <mergeCell ref="A12:B12"/>
    <mergeCell ref="C12:D12"/>
    <mergeCell ref="E12:F12"/>
    <mergeCell ref="G12:H12"/>
    <mergeCell ref="I12:J12"/>
    <mergeCell ref="K12:L12"/>
    <mergeCell ref="M12:N12"/>
    <mergeCell ref="R2:S5"/>
    <mergeCell ref="M2:N5"/>
    <mergeCell ref="O2:O5"/>
    <mergeCell ref="A11:B11"/>
    <mergeCell ref="C11:D11"/>
    <mergeCell ref="E11:F11"/>
    <mergeCell ref="G11:H11"/>
    <mergeCell ref="K9:L9"/>
    <mergeCell ref="M9:N9"/>
    <mergeCell ref="P9:Q9"/>
    <mergeCell ref="R9:S9"/>
    <mergeCell ref="A10:B10"/>
    <mergeCell ref="C10:D10"/>
    <mergeCell ref="A26:B26"/>
    <mergeCell ref="C26:D26"/>
    <mergeCell ref="E26:F26"/>
    <mergeCell ref="G26:H26"/>
    <mergeCell ref="I26:J26"/>
    <mergeCell ref="K26:L26"/>
    <mergeCell ref="M26:N26"/>
    <mergeCell ref="P26:Q26"/>
    <mergeCell ref="R26:S26"/>
    <mergeCell ref="P23:Q23"/>
    <mergeCell ref="R23:S23"/>
    <mergeCell ref="A22:B22"/>
    <mergeCell ref="C22:D22"/>
    <mergeCell ref="E22:F22"/>
    <mergeCell ref="G22:H22"/>
    <mergeCell ref="I22:J22"/>
    <mergeCell ref="K25:L25"/>
    <mergeCell ref="M25:N25"/>
    <mergeCell ref="P25:Q25"/>
    <mergeCell ref="R25:S25"/>
    <mergeCell ref="A25:B25"/>
    <mergeCell ref="C25:D25"/>
    <mergeCell ref="E25:F25"/>
    <mergeCell ref="G25:H25"/>
    <mergeCell ref="I25:J25"/>
    <mergeCell ref="P24:Q24"/>
    <mergeCell ref="R24:S24"/>
    <mergeCell ref="A8:B8"/>
    <mergeCell ref="C8:D8"/>
    <mergeCell ref="E8:F8"/>
    <mergeCell ref="G8:H8"/>
    <mergeCell ref="I8:J8"/>
    <mergeCell ref="K8:L8"/>
    <mergeCell ref="M8:N8"/>
    <mergeCell ref="P8:Q8"/>
    <mergeCell ref="R8:S8"/>
    <mergeCell ref="A24:B24"/>
    <mergeCell ref="C24:D24"/>
    <mergeCell ref="E24:F24"/>
    <mergeCell ref="G24:H24"/>
    <mergeCell ref="I24:J24"/>
    <mergeCell ref="K22:L22"/>
    <mergeCell ref="M22:N22"/>
    <mergeCell ref="P22:Q22"/>
    <mergeCell ref="R22:S22"/>
    <mergeCell ref="A23:B23"/>
    <mergeCell ref="C23:D23"/>
    <mergeCell ref="E23:F23"/>
    <mergeCell ref="G23:H23"/>
    <mergeCell ref="A16:B16"/>
    <mergeCell ref="C16:D16"/>
    <mergeCell ref="E16:F16"/>
    <mergeCell ref="G16:H16"/>
    <mergeCell ref="I16:J16"/>
    <mergeCell ref="K16:L16"/>
    <mergeCell ref="M16:N16"/>
    <mergeCell ref="K24:L24"/>
    <mergeCell ref="M24:N24"/>
    <mergeCell ref="I23:J23"/>
    <mergeCell ref="K23:L23"/>
    <mergeCell ref="M23:N23"/>
    <mergeCell ref="A17:B17"/>
    <mergeCell ref="C17:D17"/>
    <mergeCell ref="E17:F17"/>
    <mergeCell ref="G17:H17"/>
    <mergeCell ref="I17:J17"/>
    <mergeCell ref="K17:L17"/>
    <mergeCell ref="M17:N17"/>
    <mergeCell ref="P17:Q17"/>
    <mergeCell ref="R17:S17"/>
    <mergeCell ref="R6:S6"/>
    <mergeCell ref="A7:B7"/>
    <mergeCell ref="C7:D7"/>
    <mergeCell ref="E7:F7"/>
    <mergeCell ref="G7:H7"/>
    <mergeCell ref="I7:J7"/>
    <mergeCell ref="K7:L7"/>
    <mergeCell ref="M7:N7"/>
    <mergeCell ref="P7:Q7"/>
    <mergeCell ref="R7:S7"/>
    <mergeCell ref="A6:B6"/>
    <mergeCell ref="C6:D6"/>
    <mergeCell ref="E6:F6"/>
    <mergeCell ref="G6:H6"/>
    <mergeCell ref="I6:J6"/>
    <mergeCell ref="A20:B20"/>
    <mergeCell ref="C20:D20"/>
    <mergeCell ref="E20:F20"/>
    <mergeCell ref="G20:H20"/>
    <mergeCell ref="I20:J20"/>
    <mergeCell ref="K20:L20"/>
    <mergeCell ref="M20:N20"/>
    <mergeCell ref="M6:N6"/>
    <mergeCell ref="P6:Q6"/>
    <mergeCell ref="P18:Q18"/>
    <mergeCell ref="A19:B19"/>
    <mergeCell ref="C19:D19"/>
    <mergeCell ref="E19:F19"/>
    <mergeCell ref="G19:H19"/>
    <mergeCell ref="I19:J19"/>
    <mergeCell ref="K19:L19"/>
    <mergeCell ref="M19:N19"/>
    <mergeCell ref="P19:Q19"/>
    <mergeCell ref="A18:B18"/>
    <mergeCell ref="C18:D18"/>
    <mergeCell ref="E18:F18"/>
    <mergeCell ref="G18:H18"/>
    <mergeCell ref="I18:J18"/>
    <mergeCell ref="K18:L18"/>
    <mergeCell ref="A21:B21"/>
    <mergeCell ref="C21:D21"/>
    <mergeCell ref="E21:F21"/>
    <mergeCell ref="G21:H21"/>
    <mergeCell ref="I21:J21"/>
    <mergeCell ref="K21:L21"/>
    <mergeCell ref="M21:N21"/>
    <mergeCell ref="P21:Q21"/>
    <mergeCell ref="R21:S21"/>
    <mergeCell ref="K14:L14"/>
    <mergeCell ref="M14:N14"/>
    <mergeCell ref="P14:Q14"/>
    <mergeCell ref="R14:S14"/>
    <mergeCell ref="K15:L15"/>
    <mergeCell ref="M15:N15"/>
    <mergeCell ref="P15:Q15"/>
    <mergeCell ref="R15:S15"/>
    <mergeCell ref="P20:Q20"/>
    <mergeCell ref="R20:S20"/>
    <mergeCell ref="R18:S18"/>
    <mergeCell ref="R19:S19"/>
    <mergeCell ref="M18:N18"/>
    <mergeCell ref="P16:Q16"/>
    <mergeCell ref="R16:S16"/>
    <mergeCell ref="A14:B14"/>
    <mergeCell ref="E14:F14"/>
    <mergeCell ref="A15:B15"/>
    <mergeCell ref="C15:D15"/>
    <mergeCell ref="E15:F15"/>
    <mergeCell ref="G15:H15"/>
    <mergeCell ref="I15:J15"/>
    <mergeCell ref="G14:H14"/>
    <mergeCell ref="I14:J1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8"/>
  <sheetViews>
    <sheetView topLeftCell="A85" workbookViewId="0">
      <selection activeCell="G87" sqref="G87"/>
    </sheetView>
  </sheetViews>
  <sheetFormatPr defaultRowHeight="15"/>
  <cols>
    <col min="3" max="3" width="22.5703125" customWidth="1"/>
    <col min="4" max="4" width="32.85546875" customWidth="1"/>
    <col min="5" max="5" width="24.85546875" customWidth="1"/>
    <col min="6" max="6" width="48.42578125" customWidth="1"/>
  </cols>
  <sheetData>
    <row r="1" spans="1:6" ht="15.75">
      <c r="A1" s="96"/>
    </row>
    <row r="2" spans="1:6" ht="15.75">
      <c r="A2" s="96" t="s">
        <v>430</v>
      </c>
    </row>
    <row r="3" spans="1:6" ht="15.75" thickBot="1">
      <c r="A3" s="97"/>
    </row>
    <row r="4" spans="1:6">
      <c r="A4" s="727" t="s">
        <v>431</v>
      </c>
      <c r="B4" s="728"/>
      <c r="C4" s="728"/>
      <c r="D4" s="728"/>
      <c r="E4" s="728"/>
      <c r="F4" s="729"/>
    </row>
    <row r="5" spans="1:6" ht="15.75" thickBot="1">
      <c r="A5" s="730"/>
      <c r="B5" s="731"/>
      <c r="C5" s="731"/>
      <c r="D5" s="731"/>
      <c r="E5" s="731"/>
      <c r="F5" s="732"/>
    </row>
    <row r="6" spans="1:6" ht="39.75" customHeight="1">
      <c r="A6" s="77"/>
      <c r="B6" s="733" t="s">
        <v>432</v>
      </c>
      <c r="C6" s="734"/>
      <c r="D6" s="734"/>
      <c r="E6" s="734"/>
      <c r="F6" s="735"/>
    </row>
    <row r="7" spans="1:6" ht="60.75" customHeight="1" thickBot="1">
      <c r="A7" s="77"/>
      <c r="B7" s="736" t="s">
        <v>433</v>
      </c>
      <c r="C7" s="737"/>
      <c r="D7" s="737"/>
      <c r="E7" s="737"/>
      <c r="F7" s="738"/>
    </row>
    <row r="8" spans="1:6" ht="48" thickBot="1">
      <c r="A8" s="77"/>
      <c r="B8" s="58" t="s">
        <v>2</v>
      </c>
      <c r="C8" s="98" t="s">
        <v>24</v>
      </c>
      <c r="D8" s="98" t="s">
        <v>194</v>
      </c>
      <c r="E8" s="79" t="s">
        <v>25</v>
      </c>
      <c r="F8" s="79" t="s">
        <v>434</v>
      </c>
    </row>
    <row r="9" spans="1:6" ht="16.5" thickBot="1">
      <c r="A9" s="192"/>
      <c r="B9" s="211">
        <v>2018</v>
      </c>
      <c r="C9" s="212" t="s">
        <v>956</v>
      </c>
      <c r="D9" s="211" t="s">
        <v>1142</v>
      </c>
      <c r="E9" s="211">
        <v>35</v>
      </c>
      <c r="F9" s="212">
        <v>2</v>
      </c>
    </row>
    <row r="10" spans="1:6" ht="16.5" thickBot="1">
      <c r="A10" s="192"/>
      <c r="B10" s="211">
        <v>2018</v>
      </c>
      <c r="C10" s="212" t="s">
        <v>956</v>
      </c>
      <c r="D10" s="211" t="s">
        <v>1143</v>
      </c>
      <c r="E10" s="211">
        <v>36</v>
      </c>
      <c r="F10" s="212">
        <v>2</v>
      </c>
    </row>
    <row r="11" spans="1:6" ht="16.5" thickBot="1">
      <c r="A11" s="192"/>
      <c r="B11" s="211">
        <v>2018</v>
      </c>
      <c r="C11" s="212" t="s">
        <v>956</v>
      </c>
      <c r="D11" s="211" t="s">
        <v>1144</v>
      </c>
      <c r="E11" s="211">
        <v>36</v>
      </c>
      <c r="F11" s="212">
        <v>2</v>
      </c>
    </row>
    <row r="12" spans="1:6" ht="16.5" thickBot="1">
      <c r="A12" s="192"/>
      <c r="B12" s="211">
        <v>2018</v>
      </c>
      <c r="C12" s="212" t="s">
        <v>956</v>
      </c>
      <c r="D12" s="211" t="s">
        <v>1145</v>
      </c>
      <c r="E12" s="211">
        <v>32</v>
      </c>
      <c r="F12" s="212">
        <v>2</v>
      </c>
    </row>
    <row r="13" spans="1:6" ht="16.5" thickBot="1">
      <c r="A13" s="192"/>
      <c r="B13" s="211">
        <v>2018</v>
      </c>
      <c r="C13" s="212" t="s">
        <v>956</v>
      </c>
      <c r="D13" s="211" t="s">
        <v>1145</v>
      </c>
      <c r="E13" s="211">
        <v>35</v>
      </c>
      <c r="F13" s="212">
        <v>2</v>
      </c>
    </row>
    <row r="14" spans="1:6" ht="16.5" thickBot="1">
      <c r="A14" s="192"/>
      <c r="B14" s="211">
        <v>2018</v>
      </c>
      <c r="C14" s="212" t="s">
        <v>956</v>
      </c>
      <c r="D14" s="211" t="s">
        <v>1146</v>
      </c>
      <c r="E14" s="211">
        <v>36</v>
      </c>
      <c r="F14" s="212">
        <v>2</v>
      </c>
    </row>
    <row r="15" spans="1:6" ht="16.5" thickBot="1">
      <c r="A15" s="192"/>
      <c r="B15" s="211">
        <v>2018</v>
      </c>
      <c r="C15" s="212" t="s">
        <v>956</v>
      </c>
      <c r="D15" s="211" t="s">
        <v>1147</v>
      </c>
      <c r="E15" s="211">
        <v>36</v>
      </c>
      <c r="F15" s="212">
        <v>2</v>
      </c>
    </row>
    <row r="16" spans="1:6" ht="16.5" thickBot="1">
      <c r="A16" s="192"/>
      <c r="B16" s="211">
        <v>2018</v>
      </c>
      <c r="C16" s="212" t="s">
        <v>956</v>
      </c>
      <c r="D16" s="211" t="s">
        <v>1148</v>
      </c>
      <c r="E16" s="211">
        <v>32</v>
      </c>
      <c r="F16" s="212">
        <v>2</v>
      </c>
    </row>
    <row r="17" spans="1:6" ht="16.5" thickBot="1">
      <c r="A17" s="192"/>
      <c r="B17" s="211">
        <v>2018</v>
      </c>
      <c r="C17" s="212" t="s">
        <v>956</v>
      </c>
      <c r="D17" s="211" t="s">
        <v>1149</v>
      </c>
      <c r="E17" s="211">
        <v>35</v>
      </c>
      <c r="F17" s="212">
        <v>2</v>
      </c>
    </row>
    <row r="18" spans="1:6" ht="16.5" thickBot="1">
      <c r="A18" s="192"/>
      <c r="B18" s="211">
        <v>2018</v>
      </c>
      <c r="C18" s="212" t="s">
        <v>956</v>
      </c>
      <c r="D18" s="211" t="s">
        <v>1150</v>
      </c>
      <c r="E18" s="211">
        <v>36</v>
      </c>
      <c r="F18" s="212">
        <v>2</v>
      </c>
    </row>
    <row r="19" spans="1:6" ht="16.5" thickBot="1">
      <c r="A19" s="192"/>
      <c r="B19" s="211">
        <v>2018</v>
      </c>
      <c r="C19" s="212" t="s">
        <v>956</v>
      </c>
      <c r="D19" s="211" t="s">
        <v>1151</v>
      </c>
      <c r="E19" s="211">
        <v>36</v>
      </c>
      <c r="F19" s="212">
        <v>2</v>
      </c>
    </row>
    <row r="20" spans="1:6" ht="16.5" thickBot="1">
      <c r="A20" s="192"/>
      <c r="B20" s="211">
        <v>2018</v>
      </c>
      <c r="C20" s="212" t="s">
        <v>956</v>
      </c>
      <c r="D20" s="211" t="s">
        <v>1152</v>
      </c>
      <c r="E20" s="211">
        <v>32</v>
      </c>
      <c r="F20" s="212">
        <v>2</v>
      </c>
    </row>
    <row r="21" spans="1:6" ht="16.5" thickBot="1">
      <c r="A21" s="192"/>
      <c r="B21" s="211">
        <v>2018</v>
      </c>
      <c r="C21" s="212" t="s">
        <v>956</v>
      </c>
      <c r="D21" s="211" t="s">
        <v>1153</v>
      </c>
      <c r="E21" s="211">
        <v>35</v>
      </c>
      <c r="F21" s="212">
        <v>2</v>
      </c>
    </row>
    <row r="22" spans="1:6" ht="16.5" thickBot="1">
      <c r="A22" s="192"/>
      <c r="B22" s="211">
        <v>2018</v>
      </c>
      <c r="C22" s="212" t="s">
        <v>956</v>
      </c>
      <c r="D22" s="211" t="s">
        <v>1154</v>
      </c>
      <c r="E22" s="211">
        <v>36</v>
      </c>
      <c r="F22" s="212">
        <v>2</v>
      </c>
    </row>
    <row r="23" spans="1:6" ht="16.5" thickBot="1">
      <c r="A23" s="192"/>
      <c r="B23" s="211">
        <v>2018</v>
      </c>
      <c r="C23" s="212" t="s">
        <v>956</v>
      </c>
      <c r="D23" s="211" t="s">
        <v>1155</v>
      </c>
      <c r="E23" s="211">
        <v>36</v>
      </c>
      <c r="F23" s="212">
        <v>2</v>
      </c>
    </row>
    <row r="24" spans="1:6" ht="16.5" thickBot="1">
      <c r="A24" s="192"/>
      <c r="B24" s="211">
        <v>2018</v>
      </c>
      <c r="C24" s="212" t="s">
        <v>956</v>
      </c>
      <c r="D24" s="211" t="s">
        <v>1156</v>
      </c>
      <c r="E24" s="211">
        <v>32</v>
      </c>
      <c r="F24" s="212">
        <v>2</v>
      </c>
    </row>
    <row r="25" spans="1:6" ht="16.5" thickBot="1">
      <c r="A25" s="192"/>
      <c r="B25" s="211">
        <v>2018</v>
      </c>
      <c r="C25" s="212" t="s">
        <v>956</v>
      </c>
      <c r="D25" s="211" t="s">
        <v>1157</v>
      </c>
      <c r="E25" s="211">
        <v>35</v>
      </c>
      <c r="F25" s="212">
        <v>2</v>
      </c>
    </row>
    <row r="26" spans="1:6" ht="16.5" thickBot="1">
      <c r="A26" s="192"/>
      <c r="B26" s="211">
        <v>2018</v>
      </c>
      <c r="C26" s="212" t="s">
        <v>956</v>
      </c>
      <c r="D26" s="211" t="s">
        <v>1158</v>
      </c>
      <c r="E26" s="211">
        <v>36</v>
      </c>
      <c r="F26" s="212">
        <v>2</v>
      </c>
    </row>
    <row r="27" spans="1:6" ht="16.5" thickBot="1">
      <c r="A27" s="192"/>
      <c r="B27" s="211">
        <v>2018</v>
      </c>
      <c r="C27" s="212" t="s">
        <v>956</v>
      </c>
      <c r="D27" s="211" t="s">
        <v>1159</v>
      </c>
      <c r="E27" s="211">
        <v>36</v>
      </c>
      <c r="F27" s="212">
        <v>2</v>
      </c>
    </row>
    <row r="28" spans="1:6" ht="16.5" thickBot="1">
      <c r="A28" s="192"/>
      <c r="B28" s="211">
        <v>2018</v>
      </c>
      <c r="C28" s="212" t="s">
        <v>956</v>
      </c>
      <c r="D28" s="211" t="s">
        <v>1160</v>
      </c>
      <c r="E28" s="211">
        <v>32</v>
      </c>
      <c r="F28" s="212">
        <v>2</v>
      </c>
    </row>
    <row r="29" spans="1:6" ht="16.5" thickBot="1">
      <c r="A29" s="192"/>
      <c r="B29" s="211">
        <v>2018</v>
      </c>
      <c r="C29" s="212" t="s">
        <v>956</v>
      </c>
      <c r="D29" s="211" t="s">
        <v>1161</v>
      </c>
      <c r="E29" s="211">
        <v>35</v>
      </c>
      <c r="F29" s="212">
        <v>2</v>
      </c>
    </row>
    <row r="30" spans="1:6" ht="16.5" thickBot="1">
      <c r="A30" s="192"/>
      <c r="B30" s="211">
        <v>2018</v>
      </c>
      <c r="C30" s="212" t="s">
        <v>956</v>
      </c>
      <c r="D30" s="211" t="s">
        <v>1162</v>
      </c>
      <c r="E30" s="211">
        <v>36</v>
      </c>
      <c r="F30" s="212">
        <v>2</v>
      </c>
    </row>
    <row r="31" spans="1:6" ht="16.5" thickBot="1">
      <c r="A31" s="192"/>
      <c r="B31" s="211">
        <v>2018</v>
      </c>
      <c r="C31" s="212" t="s">
        <v>956</v>
      </c>
      <c r="D31" s="211" t="s">
        <v>1163</v>
      </c>
      <c r="E31" s="211">
        <v>36</v>
      </c>
      <c r="F31" s="212">
        <v>2</v>
      </c>
    </row>
    <row r="32" spans="1:6" ht="16.5" thickBot="1">
      <c r="A32" s="192"/>
      <c r="B32" s="211">
        <v>2018</v>
      </c>
      <c r="C32" s="212" t="s">
        <v>956</v>
      </c>
      <c r="D32" s="211" t="s">
        <v>1164</v>
      </c>
      <c r="E32" s="211">
        <v>32</v>
      </c>
      <c r="F32" s="212">
        <v>2</v>
      </c>
    </row>
    <row r="33" spans="1:6" ht="16.5" thickBot="1">
      <c r="A33" s="192"/>
      <c r="B33" s="211">
        <v>2018</v>
      </c>
      <c r="C33" s="212" t="s">
        <v>956</v>
      </c>
      <c r="D33" s="211" t="s">
        <v>1165</v>
      </c>
      <c r="E33" s="211">
        <v>35</v>
      </c>
      <c r="F33" s="212">
        <v>2</v>
      </c>
    </row>
    <row r="34" spans="1:6" ht="16.5" thickBot="1">
      <c r="A34" s="192"/>
      <c r="B34" s="211">
        <v>2018</v>
      </c>
      <c r="C34" s="212" t="s">
        <v>956</v>
      </c>
      <c r="D34" s="211" t="s">
        <v>1166</v>
      </c>
      <c r="E34" s="211">
        <v>36</v>
      </c>
      <c r="F34" s="212">
        <v>2</v>
      </c>
    </row>
    <row r="35" spans="1:6" ht="16.5" thickBot="1">
      <c r="A35" s="192"/>
      <c r="B35" s="211">
        <v>2018</v>
      </c>
      <c r="C35" s="212" t="s">
        <v>1053</v>
      </c>
      <c r="D35" s="211" t="s">
        <v>1251</v>
      </c>
      <c r="E35" s="211">
        <v>9</v>
      </c>
      <c r="F35" s="212">
        <v>1</v>
      </c>
    </row>
    <row r="36" spans="1:6" ht="16.5" thickBot="1">
      <c r="A36" s="192"/>
      <c r="B36" s="211">
        <v>2018</v>
      </c>
      <c r="C36" s="212" t="s">
        <v>1053</v>
      </c>
      <c r="D36" s="211" t="s">
        <v>1252</v>
      </c>
      <c r="E36" s="211">
        <v>8</v>
      </c>
      <c r="F36" s="212">
        <v>1</v>
      </c>
    </row>
    <row r="37" spans="1:6" ht="16.5" thickBot="1">
      <c r="A37" s="192"/>
      <c r="B37" s="211">
        <v>2018</v>
      </c>
      <c r="C37" s="212" t="s">
        <v>1053</v>
      </c>
      <c r="D37" s="211" t="s">
        <v>1253</v>
      </c>
      <c r="E37" s="211">
        <v>10</v>
      </c>
      <c r="F37" s="212">
        <v>2</v>
      </c>
    </row>
    <row r="38" spans="1:6" ht="16.5" thickBot="1">
      <c r="A38" s="192"/>
      <c r="B38" s="211">
        <v>2018</v>
      </c>
      <c r="C38" s="212" t="s">
        <v>1053</v>
      </c>
      <c r="D38" s="211" t="s">
        <v>1254</v>
      </c>
      <c r="E38" s="211">
        <v>10</v>
      </c>
      <c r="F38" s="212">
        <v>1</v>
      </c>
    </row>
    <row r="39" spans="1:6" ht="16.5" thickBot="1">
      <c r="A39" s="192"/>
      <c r="B39" s="211">
        <v>2018</v>
      </c>
      <c r="C39" s="212" t="s">
        <v>1053</v>
      </c>
      <c r="D39" s="211" t="s">
        <v>1167</v>
      </c>
      <c r="E39" s="211">
        <v>10</v>
      </c>
      <c r="F39" s="212">
        <v>2</v>
      </c>
    </row>
    <row r="40" spans="1:6" ht="16.5" thickBot="1">
      <c r="A40" s="192"/>
      <c r="B40" s="211">
        <v>2018</v>
      </c>
      <c r="C40" s="212" t="s">
        <v>1053</v>
      </c>
      <c r="D40" s="211" t="s">
        <v>1255</v>
      </c>
      <c r="E40" s="211">
        <v>9</v>
      </c>
      <c r="F40" s="212">
        <v>1</v>
      </c>
    </row>
    <row r="41" spans="1:6" ht="16.5" thickBot="1">
      <c r="A41" s="192"/>
      <c r="B41" s="211">
        <v>2018</v>
      </c>
      <c r="C41" s="212" t="s">
        <v>1053</v>
      </c>
      <c r="D41" s="211" t="s">
        <v>1256</v>
      </c>
      <c r="E41" s="211">
        <v>8</v>
      </c>
      <c r="F41" s="212">
        <v>1</v>
      </c>
    </row>
    <row r="42" spans="1:6" ht="16.5" thickBot="1">
      <c r="A42" s="192"/>
      <c r="B42" s="211">
        <v>2018</v>
      </c>
      <c r="C42" s="212" t="s">
        <v>1053</v>
      </c>
      <c r="D42" s="211" t="s">
        <v>1168</v>
      </c>
      <c r="E42" s="211">
        <v>9</v>
      </c>
      <c r="F42" s="212">
        <v>1</v>
      </c>
    </row>
    <row r="43" spans="1:6" ht="16.5" thickBot="1">
      <c r="A43" s="192"/>
      <c r="B43" s="211">
        <v>2018</v>
      </c>
      <c r="C43" s="212" t="s">
        <v>1053</v>
      </c>
      <c r="D43" s="211" t="s">
        <v>1257</v>
      </c>
      <c r="E43" s="211">
        <v>11</v>
      </c>
      <c r="F43" s="212">
        <v>1</v>
      </c>
    </row>
    <row r="44" spans="1:6" ht="16.5" thickBot="1">
      <c r="A44" s="192"/>
      <c r="B44" s="211">
        <v>2018</v>
      </c>
      <c r="C44" s="212" t="s">
        <v>1053</v>
      </c>
      <c r="D44" s="211" t="s">
        <v>1258</v>
      </c>
      <c r="E44" s="211">
        <v>11</v>
      </c>
      <c r="F44" s="212">
        <v>2</v>
      </c>
    </row>
    <row r="45" spans="1:6" ht="16.5" thickBot="1">
      <c r="A45" s="192"/>
      <c r="B45" s="211">
        <v>2018</v>
      </c>
      <c r="C45" s="212" t="s">
        <v>1053</v>
      </c>
      <c r="D45" s="211" t="s">
        <v>1252</v>
      </c>
      <c r="E45" s="211">
        <v>10</v>
      </c>
      <c r="F45" s="212">
        <v>1</v>
      </c>
    </row>
    <row r="46" spans="1:6" ht="16.5" thickBot="1">
      <c r="A46" s="192"/>
      <c r="B46" s="211">
        <v>2018</v>
      </c>
      <c r="C46" s="212" t="s">
        <v>1053</v>
      </c>
      <c r="D46" s="211" t="s">
        <v>1169</v>
      </c>
      <c r="E46" s="211">
        <v>9</v>
      </c>
      <c r="F46" s="212">
        <v>2</v>
      </c>
    </row>
    <row r="47" spans="1:6" ht="16.5" thickBot="1">
      <c r="A47" s="192"/>
      <c r="B47" s="211">
        <v>2018</v>
      </c>
      <c r="C47" s="212" t="s">
        <v>1053</v>
      </c>
      <c r="D47" s="211" t="s">
        <v>1170</v>
      </c>
      <c r="E47" s="211">
        <v>9</v>
      </c>
      <c r="F47" s="212">
        <v>1</v>
      </c>
    </row>
    <row r="48" spans="1:6" ht="16.5" thickBot="1">
      <c r="A48" s="192"/>
      <c r="B48" s="211">
        <v>2018</v>
      </c>
      <c r="C48" s="212" t="s">
        <v>1053</v>
      </c>
      <c r="D48" s="211" t="s">
        <v>1259</v>
      </c>
      <c r="E48" s="211">
        <v>8</v>
      </c>
      <c r="F48" s="212">
        <v>1</v>
      </c>
    </row>
    <row r="49" spans="1:6" ht="16.5" thickBot="1">
      <c r="A49" s="192"/>
      <c r="B49" s="211">
        <v>2018</v>
      </c>
      <c r="C49" s="212" t="s">
        <v>1053</v>
      </c>
      <c r="D49" s="211" t="s">
        <v>1260</v>
      </c>
      <c r="E49" s="211">
        <v>10</v>
      </c>
      <c r="F49" s="212">
        <v>1</v>
      </c>
    </row>
    <row r="50" spans="1:6" ht="16.5" thickBot="1">
      <c r="A50" s="192"/>
      <c r="B50" s="211">
        <v>2018</v>
      </c>
      <c r="C50" s="212" t="s">
        <v>1053</v>
      </c>
      <c r="D50" s="211" t="s">
        <v>1261</v>
      </c>
      <c r="E50" s="211">
        <v>10</v>
      </c>
      <c r="F50" s="212">
        <v>1</v>
      </c>
    </row>
    <row r="51" spans="1:6" ht="16.5" thickBot="1">
      <c r="A51" s="192"/>
      <c r="B51" s="211">
        <v>2018</v>
      </c>
      <c r="C51" s="212" t="s">
        <v>1053</v>
      </c>
      <c r="D51" s="211" t="s">
        <v>1262</v>
      </c>
      <c r="E51" s="211">
        <v>9</v>
      </c>
      <c r="F51" s="212">
        <v>1</v>
      </c>
    </row>
    <row r="52" spans="1:6" ht="16.5" thickBot="1">
      <c r="A52" s="192"/>
      <c r="B52" s="211">
        <v>2018</v>
      </c>
      <c r="C52" s="212" t="s">
        <v>1053</v>
      </c>
      <c r="D52" s="211" t="s">
        <v>1263</v>
      </c>
      <c r="E52" s="211">
        <v>8</v>
      </c>
      <c r="F52" s="212">
        <v>1</v>
      </c>
    </row>
    <row r="53" spans="1:6" ht="16.5" thickBot="1">
      <c r="A53" s="192"/>
      <c r="B53" s="211">
        <v>2018</v>
      </c>
      <c r="C53" s="212" t="s">
        <v>1053</v>
      </c>
      <c r="D53" s="211" t="s">
        <v>1264</v>
      </c>
      <c r="E53" s="211">
        <v>8</v>
      </c>
      <c r="F53" s="212">
        <v>1</v>
      </c>
    </row>
    <row r="54" spans="1:6" ht="16.5" thickBot="1">
      <c r="A54" s="192"/>
      <c r="B54" s="211">
        <v>2018</v>
      </c>
      <c r="C54" s="212" t="s">
        <v>1053</v>
      </c>
      <c r="D54" s="211" t="s">
        <v>1265</v>
      </c>
      <c r="E54" s="211">
        <v>8</v>
      </c>
      <c r="F54" s="212">
        <v>1</v>
      </c>
    </row>
    <row r="55" spans="1:6" ht="30.75" thickBot="1">
      <c r="A55" s="192"/>
      <c r="B55" s="211">
        <v>2018</v>
      </c>
      <c r="C55" s="212" t="s">
        <v>824</v>
      </c>
      <c r="D55" s="211" t="s">
        <v>1266</v>
      </c>
      <c r="E55" s="211">
        <v>10</v>
      </c>
      <c r="F55" s="212">
        <v>1</v>
      </c>
    </row>
    <row r="56" spans="1:6" ht="16.5" thickBot="1">
      <c r="A56" s="192"/>
      <c r="B56" s="211">
        <v>2018</v>
      </c>
      <c r="C56" s="212" t="s">
        <v>1053</v>
      </c>
      <c r="D56" s="211" t="s">
        <v>1252</v>
      </c>
      <c r="E56" s="211">
        <v>11</v>
      </c>
      <c r="F56" s="212">
        <v>1</v>
      </c>
    </row>
    <row r="57" spans="1:6" ht="16.5" thickBot="1">
      <c r="A57" s="192"/>
      <c r="B57" s="211">
        <v>2018</v>
      </c>
      <c r="C57" s="212" t="s">
        <v>1053</v>
      </c>
      <c r="D57" s="211" t="s">
        <v>1171</v>
      </c>
      <c r="E57" s="211">
        <v>10</v>
      </c>
      <c r="F57" s="212">
        <v>1</v>
      </c>
    </row>
    <row r="58" spans="1:6" ht="16.5" thickBot="1">
      <c r="A58" s="192"/>
      <c r="B58" s="211">
        <v>2018</v>
      </c>
      <c r="C58" s="212" t="s">
        <v>1053</v>
      </c>
      <c r="D58" s="211" t="s">
        <v>1267</v>
      </c>
      <c r="E58" s="211">
        <v>11</v>
      </c>
      <c r="F58" s="212">
        <v>1</v>
      </c>
    </row>
    <row r="59" spans="1:6" ht="16.5" thickBot="1">
      <c r="A59" s="192"/>
      <c r="B59" s="211">
        <v>2018</v>
      </c>
      <c r="C59" s="212" t="s">
        <v>1053</v>
      </c>
      <c r="D59" s="211" t="s">
        <v>1172</v>
      </c>
      <c r="E59" s="211">
        <v>10</v>
      </c>
      <c r="F59" s="212">
        <v>1</v>
      </c>
    </row>
    <row r="60" spans="1:6" ht="16.5" thickBot="1">
      <c r="A60" s="192"/>
      <c r="B60" s="211">
        <v>2018</v>
      </c>
      <c r="C60" s="212" t="s">
        <v>1053</v>
      </c>
      <c r="D60" s="211" t="s">
        <v>1173</v>
      </c>
      <c r="E60" s="211">
        <v>10</v>
      </c>
      <c r="F60" s="212">
        <v>1</v>
      </c>
    </row>
    <row r="61" spans="1:6" ht="16.5" thickBot="1">
      <c r="A61" s="192"/>
      <c r="B61" s="211">
        <v>2018</v>
      </c>
      <c r="C61" s="212" t="s">
        <v>1053</v>
      </c>
      <c r="D61" s="211" t="s">
        <v>1174</v>
      </c>
      <c r="E61" s="211">
        <v>9</v>
      </c>
      <c r="F61" s="212">
        <v>1</v>
      </c>
    </row>
    <row r="62" spans="1:6" ht="16.5" thickBot="1">
      <c r="A62" s="192"/>
      <c r="B62" s="211">
        <v>2018</v>
      </c>
      <c r="C62" s="212" t="s">
        <v>1053</v>
      </c>
      <c r="D62" s="211" t="s">
        <v>1175</v>
      </c>
      <c r="E62" s="211">
        <v>9</v>
      </c>
      <c r="F62" s="212">
        <v>1</v>
      </c>
    </row>
    <row r="63" spans="1:6" ht="16.5" thickBot="1">
      <c r="A63" s="192"/>
      <c r="B63" s="211">
        <v>2018</v>
      </c>
      <c r="C63" s="212" t="s">
        <v>1053</v>
      </c>
      <c r="D63" s="211" t="s">
        <v>1176</v>
      </c>
      <c r="E63" s="211">
        <v>10</v>
      </c>
      <c r="F63" s="212">
        <v>1</v>
      </c>
    </row>
    <row r="64" spans="1:6" ht="16.5" thickBot="1">
      <c r="A64" s="192"/>
      <c r="B64" s="211">
        <v>2018</v>
      </c>
      <c r="C64" s="212" t="s">
        <v>1053</v>
      </c>
      <c r="D64" s="211" t="s">
        <v>1268</v>
      </c>
      <c r="E64" s="211">
        <v>9</v>
      </c>
      <c r="F64" s="212">
        <v>1</v>
      </c>
    </row>
    <row r="65" spans="1:6" ht="16.5" thickBot="1">
      <c r="A65" s="192"/>
      <c r="B65" s="211">
        <v>2018</v>
      </c>
      <c r="C65" s="212" t="s">
        <v>1053</v>
      </c>
      <c r="D65" s="211" t="s">
        <v>1269</v>
      </c>
      <c r="E65" s="211">
        <v>9</v>
      </c>
      <c r="F65" s="212">
        <v>1</v>
      </c>
    </row>
    <row r="66" spans="1:6" ht="16.5" thickBot="1">
      <c r="A66" s="192"/>
      <c r="B66" s="211">
        <v>2018</v>
      </c>
      <c r="C66" s="212" t="s">
        <v>1053</v>
      </c>
      <c r="D66" s="211" t="s">
        <v>1270</v>
      </c>
      <c r="E66" s="211">
        <v>9</v>
      </c>
      <c r="F66" s="212">
        <v>1</v>
      </c>
    </row>
    <row r="67" spans="1:6" ht="30.75" thickBot="1">
      <c r="A67" s="192"/>
      <c r="B67" s="211">
        <v>2018</v>
      </c>
      <c r="C67" s="212" t="s">
        <v>824</v>
      </c>
      <c r="D67" s="211" t="s">
        <v>1177</v>
      </c>
      <c r="E67" s="211">
        <v>8</v>
      </c>
      <c r="F67" s="212">
        <v>1</v>
      </c>
    </row>
    <row r="68" spans="1:6" ht="16.5" thickBot="1">
      <c r="A68" s="192"/>
      <c r="B68" s="211">
        <v>2018</v>
      </c>
      <c r="C68" s="212" t="s">
        <v>1053</v>
      </c>
      <c r="D68" s="211" t="s">
        <v>1271</v>
      </c>
      <c r="E68" s="211">
        <v>8</v>
      </c>
      <c r="F68" s="212">
        <v>1</v>
      </c>
    </row>
    <row r="69" spans="1:6" ht="16.5" thickBot="1">
      <c r="A69" s="192"/>
      <c r="B69" s="211">
        <v>2018</v>
      </c>
      <c r="C69" s="212" t="s">
        <v>1053</v>
      </c>
      <c r="D69" s="211" t="s">
        <v>1272</v>
      </c>
      <c r="E69" s="211">
        <v>9</v>
      </c>
      <c r="F69" s="212">
        <v>1</v>
      </c>
    </row>
    <row r="70" spans="1:6" ht="16.5" thickBot="1">
      <c r="A70" s="192"/>
      <c r="B70" s="211">
        <v>2018</v>
      </c>
      <c r="C70" s="212" t="s">
        <v>1053</v>
      </c>
      <c r="D70" s="211" t="s">
        <v>1273</v>
      </c>
      <c r="E70" s="211">
        <v>9</v>
      </c>
      <c r="F70" s="212">
        <v>1</v>
      </c>
    </row>
    <row r="71" spans="1:6" ht="16.5" thickBot="1">
      <c r="A71" s="192"/>
      <c r="B71" s="211">
        <v>2018</v>
      </c>
      <c r="C71" s="212" t="s">
        <v>1053</v>
      </c>
      <c r="D71" s="211" t="s">
        <v>1274</v>
      </c>
      <c r="E71" s="211">
        <v>9</v>
      </c>
      <c r="F71" s="212">
        <v>1</v>
      </c>
    </row>
    <row r="72" spans="1:6" ht="16.5" thickBot="1">
      <c r="A72" s="192"/>
      <c r="B72" s="211">
        <v>2018</v>
      </c>
      <c r="C72" s="212" t="s">
        <v>1053</v>
      </c>
      <c r="D72" s="211" t="s">
        <v>1275</v>
      </c>
      <c r="E72" s="211">
        <v>9</v>
      </c>
      <c r="F72" s="212">
        <v>1</v>
      </c>
    </row>
    <row r="73" spans="1:6" ht="16.5" thickBot="1">
      <c r="A73" s="192"/>
      <c r="B73" s="211">
        <v>2018</v>
      </c>
      <c r="C73" s="212" t="s">
        <v>1053</v>
      </c>
      <c r="D73" s="211" t="s">
        <v>1276</v>
      </c>
      <c r="E73" s="211">
        <v>10</v>
      </c>
      <c r="F73" s="212">
        <v>1</v>
      </c>
    </row>
    <row r="74" spans="1:6" ht="16.5" thickBot="1">
      <c r="A74" s="192"/>
      <c r="B74" s="211">
        <v>2018</v>
      </c>
      <c r="C74" s="212" t="s">
        <v>1053</v>
      </c>
      <c r="D74" s="211" t="s">
        <v>1277</v>
      </c>
      <c r="E74" s="211">
        <v>10</v>
      </c>
      <c r="F74" s="212">
        <v>1</v>
      </c>
    </row>
    <row r="75" spans="1:6" ht="16.5" thickBot="1">
      <c r="A75" s="192"/>
      <c r="B75" s="211">
        <v>2018</v>
      </c>
      <c r="C75" s="212" t="s">
        <v>1053</v>
      </c>
      <c r="D75" s="211" t="s">
        <v>1278</v>
      </c>
      <c r="E75" s="211">
        <v>11</v>
      </c>
      <c r="F75" s="212">
        <v>1</v>
      </c>
    </row>
    <row r="76" spans="1:6" ht="16.5" thickBot="1">
      <c r="A76" s="192"/>
      <c r="B76" s="211">
        <v>2018</v>
      </c>
      <c r="C76" s="212" t="s">
        <v>1053</v>
      </c>
      <c r="D76" s="211" t="s">
        <v>1279</v>
      </c>
      <c r="E76" s="211">
        <v>11</v>
      </c>
      <c r="F76" s="212">
        <v>1</v>
      </c>
    </row>
    <row r="77" spans="1:6" ht="16.5" thickBot="1">
      <c r="A77" s="192"/>
      <c r="B77" s="211">
        <v>2018</v>
      </c>
      <c r="C77" s="212" t="s">
        <v>1053</v>
      </c>
      <c r="D77" s="211" t="s">
        <v>1280</v>
      </c>
      <c r="E77" s="211">
        <v>11</v>
      </c>
      <c r="F77" s="212">
        <v>1</v>
      </c>
    </row>
    <row r="78" spans="1:6" ht="16.5" thickBot="1">
      <c r="A78" s="192"/>
      <c r="B78" s="211">
        <v>2018</v>
      </c>
      <c r="C78" s="212" t="s">
        <v>1053</v>
      </c>
      <c r="D78" s="211" t="s">
        <v>1281</v>
      </c>
      <c r="E78" s="211">
        <v>10</v>
      </c>
      <c r="F78" s="212">
        <v>1</v>
      </c>
    </row>
    <row r="79" spans="1:6" ht="16.5" thickBot="1">
      <c r="A79" s="192"/>
      <c r="B79" s="211">
        <v>2018</v>
      </c>
      <c r="C79" s="212" t="s">
        <v>1053</v>
      </c>
      <c r="D79" s="211" t="s">
        <v>1282</v>
      </c>
      <c r="E79" s="211">
        <v>10</v>
      </c>
      <c r="F79" s="212">
        <v>1</v>
      </c>
    </row>
    <row r="80" spans="1:6" ht="30.75" thickBot="1">
      <c r="A80" s="192"/>
      <c r="B80" s="211">
        <v>2018</v>
      </c>
      <c r="C80" s="212" t="s">
        <v>824</v>
      </c>
      <c r="D80" s="211" t="s">
        <v>1283</v>
      </c>
      <c r="E80" s="211">
        <v>9</v>
      </c>
      <c r="F80" s="212">
        <v>1</v>
      </c>
    </row>
    <row r="81" spans="1:6" ht="16.5" thickBot="1">
      <c r="A81" s="192"/>
      <c r="B81" s="211">
        <v>2018</v>
      </c>
      <c r="C81" s="212" t="s">
        <v>1053</v>
      </c>
      <c r="D81" s="211" t="s">
        <v>1284</v>
      </c>
      <c r="E81" s="211">
        <v>8</v>
      </c>
      <c r="F81" s="212">
        <v>1</v>
      </c>
    </row>
    <row r="82" spans="1:6" ht="16.5" thickBot="1">
      <c r="A82" s="192"/>
      <c r="B82" s="211">
        <v>2018</v>
      </c>
      <c r="C82" s="212" t="s">
        <v>1053</v>
      </c>
      <c r="D82" s="211" t="s">
        <v>1285</v>
      </c>
      <c r="E82" s="211">
        <v>8</v>
      </c>
      <c r="F82" s="212">
        <v>1</v>
      </c>
    </row>
    <row r="83" spans="1:6" ht="16.5" thickBot="1">
      <c r="A83" s="192"/>
      <c r="B83" s="211">
        <v>2018</v>
      </c>
      <c r="C83" s="212" t="s">
        <v>1053</v>
      </c>
      <c r="D83" s="211" t="s">
        <v>1286</v>
      </c>
      <c r="E83" s="211">
        <v>9</v>
      </c>
      <c r="F83" s="212">
        <v>1</v>
      </c>
    </row>
    <row r="84" spans="1:6" ht="16.5" thickBot="1">
      <c r="A84" s="192"/>
      <c r="B84" s="211">
        <v>2018</v>
      </c>
      <c r="C84" s="212" t="s">
        <v>1053</v>
      </c>
      <c r="D84" s="211" t="s">
        <v>1287</v>
      </c>
      <c r="E84" s="211">
        <v>10</v>
      </c>
      <c r="F84" s="212">
        <v>1</v>
      </c>
    </row>
    <row r="85" spans="1:6" ht="16.5" thickBot="1">
      <c r="A85" s="192"/>
      <c r="B85" s="211">
        <v>2018</v>
      </c>
      <c r="C85" s="212" t="s">
        <v>1053</v>
      </c>
      <c r="D85" s="211" t="s">
        <v>1288</v>
      </c>
      <c r="E85" s="211">
        <v>10</v>
      </c>
      <c r="F85" s="212">
        <v>1</v>
      </c>
    </row>
    <row r="86" spans="1:6" ht="16.5" thickBot="1">
      <c r="A86" s="192"/>
      <c r="B86" s="211">
        <v>2018</v>
      </c>
      <c r="C86" s="212" t="s">
        <v>1053</v>
      </c>
      <c r="D86" s="211" t="s">
        <v>1289</v>
      </c>
      <c r="E86" s="211">
        <v>10</v>
      </c>
      <c r="F86" s="212">
        <v>1</v>
      </c>
    </row>
    <row r="87" spans="1:6" ht="16.5" thickBot="1">
      <c r="A87" s="192"/>
      <c r="B87" s="211">
        <v>2018</v>
      </c>
      <c r="C87" s="212" t="s">
        <v>1053</v>
      </c>
      <c r="D87" s="211" t="s">
        <v>1178</v>
      </c>
      <c r="E87" s="211">
        <v>11</v>
      </c>
      <c r="F87" s="212">
        <v>1</v>
      </c>
    </row>
    <row r="88" spans="1:6" ht="16.5" thickBot="1">
      <c r="A88" s="192"/>
      <c r="B88" s="211">
        <v>2017</v>
      </c>
      <c r="C88" s="212" t="s">
        <v>1053</v>
      </c>
      <c r="D88" s="211" t="s">
        <v>1054</v>
      </c>
      <c r="E88" s="211">
        <v>10</v>
      </c>
      <c r="F88" s="212">
        <v>1</v>
      </c>
    </row>
    <row r="89" spans="1:6" ht="16.5" thickBot="1">
      <c r="A89" s="192"/>
      <c r="B89" s="211">
        <v>2017</v>
      </c>
      <c r="C89" s="212" t="s">
        <v>1053</v>
      </c>
      <c r="D89" s="211" t="s">
        <v>1055</v>
      </c>
      <c r="E89" s="211">
        <v>10</v>
      </c>
      <c r="F89" s="212">
        <v>1</v>
      </c>
    </row>
    <row r="90" spans="1:6" ht="16.5" thickBot="1">
      <c r="A90" s="192"/>
      <c r="B90" s="211">
        <v>2017</v>
      </c>
      <c r="C90" s="212" t="s">
        <v>1053</v>
      </c>
      <c r="D90" s="211" t="s">
        <v>1056</v>
      </c>
      <c r="E90" s="211">
        <v>10</v>
      </c>
      <c r="F90" s="212">
        <v>1</v>
      </c>
    </row>
    <row r="91" spans="1:6" ht="16.5" thickBot="1">
      <c r="A91" s="192"/>
      <c r="B91" s="211">
        <v>2017</v>
      </c>
      <c r="C91" s="212" t="s">
        <v>1053</v>
      </c>
      <c r="D91" s="211" t="s">
        <v>1057</v>
      </c>
      <c r="E91" s="211">
        <v>11</v>
      </c>
      <c r="F91" s="212">
        <v>1</v>
      </c>
    </row>
    <row r="92" spans="1:6" ht="16.5" thickBot="1">
      <c r="A92" s="192"/>
      <c r="B92" s="211">
        <v>2017</v>
      </c>
      <c r="C92" s="212" t="s">
        <v>1053</v>
      </c>
      <c r="D92" s="211" t="s">
        <v>1058</v>
      </c>
      <c r="E92" s="211">
        <v>11</v>
      </c>
      <c r="F92" s="212">
        <v>1</v>
      </c>
    </row>
    <row r="93" spans="1:6" ht="16.5" thickBot="1">
      <c r="A93" s="192"/>
      <c r="B93" s="211">
        <v>2017</v>
      </c>
      <c r="C93" s="212" t="s">
        <v>1053</v>
      </c>
      <c r="D93" s="211" t="s">
        <v>1059</v>
      </c>
      <c r="E93" s="211">
        <v>11</v>
      </c>
      <c r="F93" s="212">
        <v>1</v>
      </c>
    </row>
    <row r="94" spans="1:6" ht="16.5" thickBot="1">
      <c r="A94" s="192"/>
      <c r="B94" s="211">
        <v>2017</v>
      </c>
      <c r="C94" s="212" t="s">
        <v>1053</v>
      </c>
      <c r="D94" s="211" t="s">
        <v>1060</v>
      </c>
      <c r="E94" s="211">
        <v>10</v>
      </c>
      <c r="F94" s="212">
        <v>1</v>
      </c>
    </row>
    <row r="95" spans="1:6" ht="16.5" thickBot="1">
      <c r="A95" s="192"/>
      <c r="B95" s="211">
        <v>2017</v>
      </c>
      <c r="C95" s="212" t="s">
        <v>1053</v>
      </c>
      <c r="D95" s="211" t="s">
        <v>1061</v>
      </c>
      <c r="E95" s="211">
        <v>10</v>
      </c>
      <c r="F95" s="212">
        <v>1</v>
      </c>
    </row>
    <row r="96" spans="1:6" ht="16.5" thickBot="1">
      <c r="A96" s="192"/>
      <c r="B96" s="211">
        <v>2017</v>
      </c>
      <c r="C96" s="212" t="s">
        <v>1053</v>
      </c>
      <c r="D96" s="211" t="s">
        <v>1062</v>
      </c>
      <c r="E96" s="211">
        <v>10</v>
      </c>
      <c r="F96" s="212">
        <v>1</v>
      </c>
    </row>
    <row r="97" spans="1:6" ht="16.5" thickBot="1">
      <c r="A97" s="192"/>
      <c r="B97" s="211">
        <v>2017</v>
      </c>
      <c r="C97" s="212" t="s">
        <v>1053</v>
      </c>
      <c r="D97" s="211" t="s">
        <v>1063</v>
      </c>
      <c r="E97" s="211">
        <v>10</v>
      </c>
      <c r="F97" s="212">
        <v>1</v>
      </c>
    </row>
    <row r="98" spans="1:6" ht="16.5" thickBot="1">
      <c r="A98" s="192"/>
      <c r="B98" s="211">
        <v>2017</v>
      </c>
      <c r="C98" s="212" t="s">
        <v>1053</v>
      </c>
      <c r="D98" s="211" t="s">
        <v>1064</v>
      </c>
      <c r="E98" s="211">
        <v>11</v>
      </c>
      <c r="F98" s="212">
        <v>1</v>
      </c>
    </row>
    <row r="99" spans="1:6" ht="16.5" thickBot="1">
      <c r="A99" s="192"/>
      <c r="B99" s="211">
        <v>2017</v>
      </c>
      <c r="C99" s="212" t="s">
        <v>1053</v>
      </c>
      <c r="D99" s="211" t="s">
        <v>1065</v>
      </c>
      <c r="E99" s="211">
        <v>11</v>
      </c>
      <c r="F99" s="212">
        <v>1</v>
      </c>
    </row>
    <row r="100" spans="1:6" ht="16.5" thickBot="1">
      <c r="A100" s="192"/>
      <c r="B100" s="211">
        <v>2017</v>
      </c>
      <c r="C100" s="212" t="s">
        <v>1053</v>
      </c>
      <c r="D100" s="211" t="s">
        <v>1066</v>
      </c>
      <c r="E100" s="211">
        <v>11</v>
      </c>
      <c r="F100" s="212">
        <v>1</v>
      </c>
    </row>
    <row r="101" spans="1:6" ht="16.5" thickBot="1">
      <c r="A101" s="192"/>
      <c r="B101" s="211">
        <v>2017</v>
      </c>
      <c r="C101" s="212" t="s">
        <v>1053</v>
      </c>
      <c r="D101" s="211" t="s">
        <v>1067</v>
      </c>
      <c r="E101" s="211">
        <v>10</v>
      </c>
      <c r="F101" s="212">
        <v>1</v>
      </c>
    </row>
    <row r="102" spans="1:6" ht="16.5" thickBot="1">
      <c r="A102" s="192"/>
      <c r="B102" s="211">
        <v>2017</v>
      </c>
      <c r="C102" s="212" t="s">
        <v>1053</v>
      </c>
      <c r="D102" s="211" t="s">
        <v>1068</v>
      </c>
      <c r="E102" s="211">
        <v>10</v>
      </c>
      <c r="F102" s="212">
        <v>1</v>
      </c>
    </row>
    <row r="103" spans="1:6" ht="16.5" thickBot="1">
      <c r="A103" s="192"/>
      <c r="B103" s="211">
        <v>2017</v>
      </c>
      <c r="C103" s="212" t="s">
        <v>1053</v>
      </c>
      <c r="D103" s="211" t="s">
        <v>1069</v>
      </c>
      <c r="E103" s="211">
        <v>10</v>
      </c>
      <c r="F103" s="212">
        <v>1</v>
      </c>
    </row>
    <row r="104" spans="1:6" ht="30.75" thickBot="1">
      <c r="A104" s="192"/>
      <c r="B104" s="211">
        <v>2017</v>
      </c>
      <c r="C104" s="212" t="s">
        <v>834</v>
      </c>
      <c r="D104" s="211" t="s">
        <v>1216</v>
      </c>
      <c r="E104" s="211">
        <v>10</v>
      </c>
      <c r="F104" s="212">
        <v>1</v>
      </c>
    </row>
    <row r="105" spans="1:6" ht="16.5" thickBot="1">
      <c r="A105" s="192"/>
      <c r="B105" s="211">
        <v>2017</v>
      </c>
      <c r="C105" s="212" t="s">
        <v>1053</v>
      </c>
      <c r="D105" s="211" t="s">
        <v>1217</v>
      </c>
      <c r="E105" s="211">
        <v>11</v>
      </c>
      <c r="F105" s="212">
        <v>1</v>
      </c>
    </row>
    <row r="106" spans="1:6" ht="30.75" thickBot="1">
      <c r="A106" s="192"/>
      <c r="B106" s="211">
        <v>2017</v>
      </c>
      <c r="C106" s="212" t="s">
        <v>834</v>
      </c>
      <c r="D106" s="211" t="s">
        <v>1070</v>
      </c>
      <c r="E106" s="211">
        <v>11</v>
      </c>
      <c r="F106" s="212">
        <v>1</v>
      </c>
    </row>
    <row r="107" spans="1:6" ht="16.5" thickBot="1">
      <c r="A107" s="192"/>
      <c r="B107" s="211">
        <v>2017</v>
      </c>
      <c r="C107" s="212" t="s">
        <v>1053</v>
      </c>
      <c r="D107" s="211" t="s">
        <v>1071</v>
      </c>
      <c r="E107" s="211">
        <v>11</v>
      </c>
      <c r="F107" s="212">
        <v>1</v>
      </c>
    </row>
    <row r="108" spans="1:6" ht="16.5" thickBot="1">
      <c r="A108" s="192"/>
      <c r="B108" s="211">
        <v>2017</v>
      </c>
      <c r="C108" s="212" t="s">
        <v>1053</v>
      </c>
      <c r="D108" s="211" t="s">
        <v>1072</v>
      </c>
      <c r="E108" s="211">
        <v>10</v>
      </c>
      <c r="F108" s="212">
        <v>1</v>
      </c>
    </row>
    <row r="109" spans="1:6" ht="16.5" thickBot="1">
      <c r="A109" s="192"/>
      <c r="B109" s="211">
        <v>2017</v>
      </c>
      <c r="C109" s="212" t="s">
        <v>1053</v>
      </c>
      <c r="D109" s="211" t="s">
        <v>1073</v>
      </c>
      <c r="E109" s="211">
        <v>10</v>
      </c>
      <c r="F109" s="212">
        <v>1</v>
      </c>
    </row>
    <row r="110" spans="1:6" ht="16.5" thickBot="1">
      <c r="A110" s="192"/>
      <c r="B110" s="211">
        <v>2017</v>
      </c>
      <c r="C110" s="212" t="s">
        <v>1053</v>
      </c>
      <c r="D110" s="211" t="s">
        <v>1074</v>
      </c>
      <c r="E110" s="211">
        <v>10</v>
      </c>
      <c r="F110" s="212">
        <v>1</v>
      </c>
    </row>
    <row r="111" spans="1:6" ht="16.5" thickBot="1">
      <c r="A111" s="192"/>
      <c r="B111" s="211">
        <v>2017</v>
      </c>
      <c r="C111" s="212" t="s">
        <v>1053</v>
      </c>
      <c r="D111" s="211" t="s">
        <v>1218</v>
      </c>
      <c r="E111" s="211">
        <v>10</v>
      </c>
      <c r="F111" s="212">
        <v>1</v>
      </c>
    </row>
    <row r="112" spans="1:6" ht="16.5" thickBot="1">
      <c r="A112" s="192"/>
      <c r="B112" s="211">
        <v>2017</v>
      </c>
      <c r="C112" s="212" t="s">
        <v>1053</v>
      </c>
      <c r="D112" s="211" t="s">
        <v>1075</v>
      </c>
      <c r="E112" s="211">
        <v>11</v>
      </c>
      <c r="F112" s="212">
        <v>1</v>
      </c>
    </row>
    <row r="113" spans="1:6" ht="16.5" thickBot="1">
      <c r="A113" s="192"/>
      <c r="B113" s="211">
        <v>2017</v>
      </c>
      <c r="C113" s="212" t="s">
        <v>1053</v>
      </c>
      <c r="D113" s="211" t="s">
        <v>1219</v>
      </c>
      <c r="E113" s="211">
        <v>11</v>
      </c>
      <c r="F113" s="212">
        <v>1</v>
      </c>
    </row>
    <row r="114" spans="1:6" ht="16.5" thickBot="1">
      <c r="A114" s="192"/>
      <c r="B114" s="211">
        <v>2017</v>
      </c>
      <c r="C114" s="212" t="s">
        <v>1053</v>
      </c>
      <c r="D114" s="211" t="s">
        <v>1076</v>
      </c>
      <c r="E114" s="211">
        <v>11</v>
      </c>
      <c r="F114" s="212">
        <v>1</v>
      </c>
    </row>
    <row r="115" spans="1:6" ht="16.5" thickBot="1">
      <c r="A115" s="192"/>
      <c r="B115" s="211">
        <v>2017</v>
      </c>
      <c r="C115" s="212" t="s">
        <v>1053</v>
      </c>
      <c r="D115" s="211" t="s">
        <v>1220</v>
      </c>
      <c r="E115" s="211">
        <v>10</v>
      </c>
      <c r="F115" s="212">
        <v>1</v>
      </c>
    </row>
    <row r="116" spans="1:6" ht="16.5" thickBot="1">
      <c r="A116" s="192"/>
      <c r="B116" s="211">
        <v>2017</v>
      </c>
      <c r="C116" s="212" t="s">
        <v>1053</v>
      </c>
      <c r="D116" s="211" t="s">
        <v>1221</v>
      </c>
      <c r="E116" s="211">
        <v>10</v>
      </c>
      <c r="F116" s="212">
        <v>1</v>
      </c>
    </row>
    <row r="117" spans="1:6" ht="16.5" thickBot="1">
      <c r="A117" s="192"/>
      <c r="B117" s="211">
        <v>2017</v>
      </c>
      <c r="C117" s="212" t="s">
        <v>1053</v>
      </c>
      <c r="D117" s="211" t="s">
        <v>1077</v>
      </c>
      <c r="E117" s="211">
        <v>10</v>
      </c>
      <c r="F117" s="212">
        <v>1</v>
      </c>
    </row>
    <row r="118" spans="1:6" ht="16.5" thickBot="1">
      <c r="A118" s="192"/>
      <c r="B118" s="211">
        <v>2017</v>
      </c>
      <c r="C118" s="212" t="s">
        <v>1053</v>
      </c>
      <c r="D118" s="211" t="s">
        <v>1078</v>
      </c>
      <c r="E118" s="211">
        <v>10</v>
      </c>
      <c r="F118" s="212">
        <v>1</v>
      </c>
    </row>
    <row r="119" spans="1:6" ht="16.5" thickBot="1">
      <c r="A119" s="192"/>
      <c r="B119" s="211">
        <v>2017</v>
      </c>
      <c r="C119" s="212" t="s">
        <v>1053</v>
      </c>
      <c r="D119" s="211" t="s">
        <v>1079</v>
      </c>
      <c r="E119" s="211">
        <v>11</v>
      </c>
      <c r="F119" s="212">
        <v>1</v>
      </c>
    </row>
    <row r="120" spans="1:6" ht="30.75" thickBot="1">
      <c r="A120" s="192"/>
      <c r="B120" s="211">
        <v>2017</v>
      </c>
      <c r="C120" s="212" t="s">
        <v>834</v>
      </c>
      <c r="D120" s="211" t="s">
        <v>1080</v>
      </c>
      <c r="E120" s="211">
        <v>11</v>
      </c>
      <c r="F120" s="212">
        <v>1</v>
      </c>
    </row>
    <row r="121" spans="1:6" ht="16.5" thickBot="1">
      <c r="A121" s="192"/>
      <c r="B121" s="211">
        <v>2017</v>
      </c>
      <c r="C121" s="212" t="s">
        <v>1053</v>
      </c>
      <c r="D121" s="211" t="s">
        <v>1081</v>
      </c>
      <c r="E121" s="211">
        <v>11</v>
      </c>
      <c r="F121" s="212">
        <v>1</v>
      </c>
    </row>
    <row r="122" spans="1:6" ht="16.5" thickBot="1">
      <c r="A122" s="192"/>
      <c r="B122" s="211">
        <v>2017</v>
      </c>
      <c r="C122" s="212" t="s">
        <v>1053</v>
      </c>
      <c r="D122" s="211" t="s">
        <v>1082</v>
      </c>
      <c r="E122" s="211">
        <v>10</v>
      </c>
      <c r="F122" s="212">
        <v>1</v>
      </c>
    </row>
    <row r="123" spans="1:6" ht="16.5" thickBot="1">
      <c r="A123" s="192"/>
      <c r="B123" s="211">
        <v>2017</v>
      </c>
      <c r="C123" s="212" t="s">
        <v>1053</v>
      </c>
      <c r="D123" s="211" t="s">
        <v>1083</v>
      </c>
      <c r="E123" s="211">
        <v>10</v>
      </c>
      <c r="F123" s="212">
        <v>1</v>
      </c>
    </row>
    <row r="124" spans="1:6" ht="16.5" thickBot="1">
      <c r="A124" s="192"/>
      <c r="B124" s="211">
        <v>2017</v>
      </c>
      <c r="C124" s="212" t="s">
        <v>1053</v>
      </c>
      <c r="D124" s="211" t="s">
        <v>1084</v>
      </c>
      <c r="E124" s="211">
        <v>10</v>
      </c>
      <c r="F124" s="212">
        <v>1</v>
      </c>
    </row>
    <row r="125" spans="1:6" ht="30.75" thickBot="1">
      <c r="A125" s="192"/>
      <c r="B125" s="211">
        <v>2017</v>
      </c>
      <c r="C125" s="212" t="s">
        <v>824</v>
      </c>
      <c r="D125" s="211" t="s">
        <v>1085</v>
      </c>
      <c r="E125" s="211">
        <v>10</v>
      </c>
      <c r="F125" s="212">
        <v>1</v>
      </c>
    </row>
    <row r="126" spans="1:6" ht="16.5" thickBot="1">
      <c r="A126" s="192"/>
      <c r="B126" s="211">
        <v>2017</v>
      </c>
      <c r="C126" s="212" t="s">
        <v>1053</v>
      </c>
      <c r="D126" s="211" t="s">
        <v>1086</v>
      </c>
      <c r="E126" s="211">
        <v>11</v>
      </c>
      <c r="F126" s="212">
        <v>1</v>
      </c>
    </row>
    <row r="127" spans="1:6" ht="16.5" thickBot="1">
      <c r="A127" s="192"/>
      <c r="B127" s="211">
        <v>2017</v>
      </c>
      <c r="C127" s="212" t="s">
        <v>1053</v>
      </c>
      <c r="D127" s="211" t="s">
        <v>1087</v>
      </c>
      <c r="E127" s="211">
        <v>11</v>
      </c>
      <c r="F127" s="212">
        <v>1</v>
      </c>
    </row>
    <row r="128" spans="1:6" ht="16.5" thickBot="1">
      <c r="A128" s="192"/>
      <c r="B128" s="211">
        <v>2017</v>
      </c>
      <c r="C128" s="212" t="s">
        <v>1053</v>
      </c>
      <c r="D128" s="211" t="s">
        <v>1088</v>
      </c>
      <c r="E128" s="211">
        <v>11</v>
      </c>
      <c r="F128" s="212">
        <v>1</v>
      </c>
    </row>
    <row r="129" spans="1:6" ht="16.5" thickBot="1">
      <c r="A129" s="192"/>
      <c r="B129" s="211">
        <v>2017</v>
      </c>
      <c r="C129" s="212" t="s">
        <v>1053</v>
      </c>
      <c r="D129" s="211" t="s">
        <v>1089</v>
      </c>
      <c r="E129" s="211">
        <v>10</v>
      </c>
      <c r="F129" s="212">
        <v>1</v>
      </c>
    </row>
    <row r="130" spans="1:6" ht="30.75" thickBot="1">
      <c r="A130" s="192"/>
      <c r="B130" s="211">
        <v>2017</v>
      </c>
      <c r="C130" s="212" t="s">
        <v>824</v>
      </c>
      <c r="D130" s="211" t="s">
        <v>1090</v>
      </c>
      <c r="E130" s="211">
        <v>10</v>
      </c>
      <c r="F130" s="212">
        <v>1</v>
      </c>
    </row>
    <row r="131" spans="1:6" ht="16.5" thickBot="1">
      <c r="A131" s="192"/>
      <c r="B131" s="211">
        <v>2017</v>
      </c>
      <c r="C131" s="212" t="s">
        <v>1053</v>
      </c>
      <c r="D131" s="211" t="s">
        <v>1222</v>
      </c>
      <c r="E131" s="211">
        <v>10</v>
      </c>
      <c r="F131" s="212">
        <v>1</v>
      </c>
    </row>
    <row r="132" spans="1:6" ht="16.5" thickBot="1">
      <c r="A132" s="192"/>
      <c r="B132" s="211">
        <v>2017</v>
      </c>
      <c r="C132" s="212" t="s">
        <v>1053</v>
      </c>
      <c r="D132" s="211" t="s">
        <v>1091</v>
      </c>
      <c r="E132" s="211">
        <v>10</v>
      </c>
      <c r="F132" s="212">
        <v>1</v>
      </c>
    </row>
    <row r="133" spans="1:6" ht="16.5" thickBot="1">
      <c r="A133" s="192"/>
      <c r="B133" s="211">
        <v>2017</v>
      </c>
      <c r="C133" s="212" t="s">
        <v>1053</v>
      </c>
      <c r="D133" s="211" t="s">
        <v>1092</v>
      </c>
      <c r="E133" s="211">
        <v>11</v>
      </c>
      <c r="F133" s="212">
        <v>1</v>
      </c>
    </row>
    <row r="134" spans="1:6" ht="16.5" thickBot="1">
      <c r="A134" s="192"/>
      <c r="B134" s="211">
        <v>2017</v>
      </c>
      <c r="C134" s="212" t="s">
        <v>1053</v>
      </c>
      <c r="D134" s="211" t="s">
        <v>1223</v>
      </c>
      <c r="E134" s="211">
        <v>11</v>
      </c>
      <c r="F134" s="212">
        <v>1</v>
      </c>
    </row>
    <row r="135" spans="1:6" ht="16.5" thickBot="1">
      <c r="A135" s="192"/>
      <c r="B135" s="211">
        <v>2017</v>
      </c>
      <c r="C135" s="212" t="s">
        <v>1053</v>
      </c>
      <c r="D135" s="211" t="s">
        <v>1224</v>
      </c>
      <c r="E135" s="211">
        <v>11</v>
      </c>
      <c r="F135" s="212">
        <v>1</v>
      </c>
    </row>
    <row r="136" spans="1:6" ht="16.5" thickBot="1">
      <c r="A136" s="192"/>
      <c r="B136" s="211">
        <v>2017</v>
      </c>
      <c r="C136" s="212" t="s">
        <v>1053</v>
      </c>
      <c r="D136" s="211" t="s">
        <v>1093</v>
      </c>
      <c r="E136" s="211">
        <v>10</v>
      </c>
      <c r="F136" s="212">
        <v>1</v>
      </c>
    </row>
    <row r="137" spans="1:6" ht="16.5" thickBot="1">
      <c r="A137" s="192"/>
      <c r="B137" s="211">
        <v>2017</v>
      </c>
      <c r="C137" s="212" t="s">
        <v>1053</v>
      </c>
      <c r="D137" s="211" t="s">
        <v>1094</v>
      </c>
      <c r="E137" s="211">
        <v>10</v>
      </c>
      <c r="F137" s="212">
        <v>1</v>
      </c>
    </row>
    <row r="138" spans="1:6" ht="16.5" thickBot="1">
      <c r="A138" s="192"/>
      <c r="B138" s="211">
        <v>2017</v>
      </c>
      <c r="C138" s="212" t="s">
        <v>1053</v>
      </c>
      <c r="D138" s="211" t="s">
        <v>1225</v>
      </c>
      <c r="E138" s="211">
        <v>10</v>
      </c>
      <c r="F138" s="212">
        <v>1</v>
      </c>
    </row>
    <row r="139" spans="1:6" ht="16.5" thickBot="1">
      <c r="A139" s="192"/>
      <c r="B139" s="211">
        <v>2017</v>
      </c>
      <c r="C139" s="212" t="s">
        <v>1053</v>
      </c>
      <c r="D139" s="211" t="s">
        <v>1226</v>
      </c>
      <c r="E139" s="211">
        <v>10</v>
      </c>
      <c r="F139" s="212">
        <v>1</v>
      </c>
    </row>
    <row r="140" spans="1:6" ht="16.5" thickBot="1">
      <c r="A140" s="192"/>
      <c r="B140" s="211">
        <v>2017</v>
      </c>
      <c r="C140" s="212" t="s">
        <v>1053</v>
      </c>
      <c r="D140" s="211" t="s">
        <v>1227</v>
      </c>
      <c r="E140" s="211">
        <v>11</v>
      </c>
      <c r="F140" s="212">
        <v>1</v>
      </c>
    </row>
    <row r="141" spans="1:6" ht="16.5" thickBot="1">
      <c r="A141" s="192"/>
      <c r="B141" s="211">
        <v>2017</v>
      </c>
      <c r="C141" s="212" t="s">
        <v>1053</v>
      </c>
      <c r="D141" s="211" t="s">
        <v>1228</v>
      </c>
      <c r="E141" s="211">
        <v>11</v>
      </c>
      <c r="F141" s="212">
        <v>1</v>
      </c>
    </row>
    <row r="142" spans="1:6" ht="16.5" thickBot="1">
      <c r="A142" s="192"/>
      <c r="B142" s="211">
        <v>2017</v>
      </c>
      <c r="C142" s="212" t="s">
        <v>1053</v>
      </c>
      <c r="D142" s="211" t="s">
        <v>1095</v>
      </c>
      <c r="E142" s="211">
        <v>11</v>
      </c>
      <c r="F142" s="212">
        <v>1</v>
      </c>
    </row>
    <row r="143" spans="1:6" ht="16.5" thickBot="1">
      <c r="A143" s="192"/>
      <c r="B143" s="211">
        <v>2017</v>
      </c>
      <c r="C143" s="212" t="s">
        <v>1053</v>
      </c>
      <c r="D143" s="211" t="s">
        <v>1096</v>
      </c>
      <c r="E143" s="211">
        <v>10</v>
      </c>
      <c r="F143" s="212">
        <v>1</v>
      </c>
    </row>
    <row r="144" spans="1:6" ht="16.5" thickBot="1">
      <c r="A144" s="192"/>
      <c r="B144" s="211">
        <v>2017</v>
      </c>
      <c r="C144" s="212" t="s">
        <v>1053</v>
      </c>
      <c r="D144" s="211" t="s">
        <v>1229</v>
      </c>
      <c r="E144" s="211">
        <v>10</v>
      </c>
      <c r="F144" s="212">
        <v>1</v>
      </c>
    </row>
    <row r="145" spans="1:6" ht="16.5" thickBot="1">
      <c r="A145" s="192"/>
      <c r="B145" s="211">
        <v>2017</v>
      </c>
      <c r="C145" s="212" t="s">
        <v>1053</v>
      </c>
      <c r="D145" s="211" t="s">
        <v>1230</v>
      </c>
      <c r="E145" s="211">
        <v>10</v>
      </c>
      <c r="F145" s="212">
        <v>1</v>
      </c>
    </row>
    <row r="146" spans="1:6" ht="16.5" thickBot="1">
      <c r="A146" s="192"/>
      <c r="B146" s="211">
        <v>2017</v>
      </c>
      <c r="C146" s="212" t="s">
        <v>1053</v>
      </c>
      <c r="D146" s="211" t="s">
        <v>1231</v>
      </c>
      <c r="E146" s="211">
        <v>10</v>
      </c>
      <c r="F146" s="212">
        <v>1</v>
      </c>
    </row>
    <row r="147" spans="1:6" ht="16.5" thickBot="1">
      <c r="A147" s="192"/>
      <c r="B147" s="211">
        <v>2017</v>
      </c>
      <c r="C147" s="212" t="s">
        <v>1053</v>
      </c>
      <c r="D147" s="211" t="s">
        <v>1232</v>
      </c>
      <c r="E147" s="211">
        <v>11</v>
      </c>
      <c r="F147" s="212">
        <v>1</v>
      </c>
    </row>
    <row r="148" spans="1:6" ht="16.5" thickBot="1">
      <c r="A148" s="192"/>
      <c r="B148" s="211">
        <v>2017</v>
      </c>
      <c r="C148" s="212" t="s">
        <v>1053</v>
      </c>
      <c r="D148" s="211" t="s">
        <v>1233</v>
      </c>
      <c r="E148" s="211">
        <v>11</v>
      </c>
      <c r="F148" s="212">
        <v>1</v>
      </c>
    </row>
    <row r="149" spans="1:6" ht="16.5" thickBot="1">
      <c r="A149" s="192"/>
      <c r="B149" s="211">
        <v>2017</v>
      </c>
      <c r="C149" s="212" t="s">
        <v>1053</v>
      </c>
      <c r="D149" s="211" t="s">
        <v>1234</v>
      </c>
      <c r="E149" s="211">
        <v>11</v>
      </c>
      <c r="F149" s="212">
        <v>1</v>
      </c>
    </row>
    <row r="150" spans="1:6" ht="16.5" thickBot="1">
      <c r="A150" s="192"/>
      <c r="B150" s="211">
        <v>2017</v>
      </c>
      <c r="C150" s="212" t="s">
        <v>1053</v>
      </c>
      <c r="D150" s="211" t="s">
        <v>1235</v>
      </c>
      <c r="E150" s="211">
        <v>10</v>
      </c>
      <c r="F150" s="212">
        <v>1</v>
      </c>
    </row>
    <row r="151" spans="1:6" ht="16.5" thickBot="1">
      <c r="A151" s="192"/>
      <c r="B151" s="211">
        <v>2017</v>
      </c>
      <c r="C151" s="212" t="s">
        <v>1053</v>
      </c>
      <c r="D151" s="211" t="s">
        <v>1236</v>
      </c>
      <c r="E151" s="211">
        <v>10</v>
      </c>
      <c r="F151" s="212">
        <v>1</v>
      </c>
    </row>
    <row r="152" spans="1:6" ht="16.5" thickBot="1">
      <c r="A152" s="192"/>
      <c r="B152" s="211">
        <v>2017</v>
      </c>
      <c r="C152" s="212" t="s">
        <v>1053</v>
      </c>
      <c r="D152" s="211" t="s">
        <v>1229</v>
      </c>
      <c r="E152" s="211">
        <v>10</v>
      </c>
      <c r="F152" s="212">
        <v>1</v>
      </c>
    </row>
    <row r="153" spans="1:6" ht="16.5" thickBot="1">
      <c r="A153" s="192"/>
      <c r="B153" s="211">
        <v>2017</v>
      </c>
      <c r="C153" s="212" t="s">
        <v>1053</v>
      </c>
      <c r="D153" s="211" t="s">
        <v>1237</v>
      </c>
      <c r="E153" s="211">
        <v>10</v>
      </c>
      <c r="F153" s="212">
        <v>1</v>
      </c>
    </row>
    <row r="154" spans="1:6" ht="16.5" thickBot="1">
      <c r="A154" s="192"/>
      <c r="B154" s="211">
        <v>2017</v>
      </c>
      <c r="C154" s="212" t="s">
        <v>1053</v>
      </c>
      <c r="D154" s="211" t="s">
        <v>1097</v>
      </c>
      <c r="E154" s="211">
        <v>11</v>
      </c>
      <c r="F154" s="212">
        <v>1</v>
      </c>
    </row>
    <row r="155" spans="1:6" ht="16.5" thickBot="1">
      <c r="A155" s="192"/>
      <c r="B155" s="211">
        <v>2017</v>
      </c>
      <c r="C155" s="212" t="s">
        <v>1053</v>
      </c>
      <c r="D155" s="211" t="s">
        <v>1238</v>
      </c>
      <c r="E155" s="211">
        <v>11</v>
      </c>
      <c r="F155" s="212">
        <v>1</v>
      </c>
    </row>
    <row r="156" spans="1:6" ht="30.75" thickBot="1">
      <c r="A156" s="192"/>
      <c r="B156" s="211">
        <v>2017</v>
      </c>
      <c r="C156" s="212" t="s">
        <v>824</v>
      </c>
      <c r="D156" s="211" t="s">
        <v>1098</v>
      </c>
      <c r="E156" s="211">
        <v>11</v>
      </c>
      <c r="F156" s="212">
        <v>1</v>
      </c>
    </row>
    <row r="157" spans="1:6" ht="30.75" thickBot="1">
      <c r="A157" s="192"/>
      <c r="B157" s="211">
        <v>2017</v>
      </c>
      <c r="C157" s="212" t="s">
        <v>824</v>
      </c>
      <c r="D157" s="211" t="s">
        <v>1239</v>
      </c>
      <c r="E157" s="211">
        <v>10</v>
      </c>
      <c r="F157" s="212">
        <v>1</v>
      </c>
    </row>
    <row r="158" spans="1:6" ht="16.5" thickBot="1">
      <c r="A158" s="192"/>
      <c r="B158" s="211">
        <v>2017</v>
      </c>
      <c r="C158" s="212" t="s">
        <v>1053</v>
      </c>
      <c r="D158" s="211" t="s">
        <v>1240</v>
      </c>
      <c r="E158" s="211">
        <v>10</v>
      </c>
      <c r="F158" s="212">
        <v>1</v>
      </c>
    </row>
    <row r="159" spans="1:6" ht="16.5" thickBot="1">
      <c r="A159" s="192"/>
      <c r="B159" s="211">
        <v>2017</v>
      </c>
      <c r="C159" s="212" t="s">
        <v>1053</v>
      </c>
      <c r="D159" s="211" t="s">
        <v>1241</v>
      </c>
      <c r="E159" s="211">
        <v>10</v>
      </c>
      <c r="F159" s="212">
        <v>1</v>
      </c>
    </row>
    <row r="160" spans="1:6" ht="30.75" thickBot="1">
      <c r="A160" s="192"/>
      <c r="B160" s="211">
        <v>2017</v>
      </c>
      <c r="C160" s="212" t="s">
        <v>824</v>
      </c>
      <c r="D160" s="211" t="s">
        <v>1099</v>
      </c>
      <c r="E160" s="211">
        <v>10</v>
      </c>
      <c r="F160" s="212">
        <v>1</v>
      </c>
    </row>
    <row r="161" spans="1:6" ht="16.5" thickBot="1">
      <c r="A161" s="192"/>
      <c r="B161" s="211">
        <v>2017</v>
      </c>
      <c r="C161" s="212" t="s">
        <v>1053</v>
      </c>
      <c r="D161" s="211" t="s">
        <v>1100</v>
      </c>
      <c r="E161" s="211">
        <v>11</v>
      </c>
      <c r="F161" s="212">
        <v>1</v>
      </c>
    </row>
    <row r="162" spans="1:6" ht="30.75" thickBot="1">
      <c r="A162" s="192"/>
      <c r="B162" s="211">
        <v>2017</v>
      </c>
      <c r="C162" s="212" t="s">
        <v>824</v>
      </c>
      <c r="D162" s="211" t="s">
        <v>1242</v>
      </c>
      <c r="E162" s="211">
        <v>11</v>
      </c>
      <c r="F162" s="212">
        <v>1</v>
      </c>
    </row>
    <row r="163" spans="1:6" ht="16.5" thickBot="1">
      <c r="A163" s="192"/>
      <c r="B163" s="211">
        <v>2017</v>
      </c>
      <c r="C163" s="212" t="s">
        <v>1053</v>
      </c>
      <c r="D163" s="211" t="s">
        <v>1243</v>
      </c>
      <c r="E163" s="211">
        <v>11</v>
      </c>
      <c r="F163" s="212">
        <v>1</v>
      </c>
    </row>
    <row r="164" spans="1:6" ht="16.5" thickBot="1">
      <c r="A164" s="192"/>
      <c r="B164" s="211">
        <v>2017</v>
      </c>
      <c r="C164" s="212" t="s">
        <v>1053</v>
      </c>
      <c r="D164" s="211" t="s">
        <v>1244</v>
      </c>
      <c r="E164" s="211">
        <v>10</v>
      </c>
      <c r="F164" s="212">
        <v>1</v>
      </c>
    </row>
    <row r="165" spans="1:6" ht="16.5" thickBot="1">
      <c r="A165" s="192"/>
      <c r="B165" s="211">
        <v>2017</v>
      </c>
      <c r="C165" s="212" t="s">
        <v>1053</v>
      </c>
      <c r="D165" s="211" t="s">
        <v>1245</v>
      </c>
      <c r="E165" s="211">
        <v>10</v>
      </c>
      <c r="F165" s="212">
        <v>1</v>
      </c>
    </row>
    <row r="166" spans="1:6" ht="16.5" thickBot="1">
      <c r="A166" s="192"/>
      <c r="B166" s="211">
        <v>2017</v>
      </c>
      <c r="C166" s="212" t="s">
        <v>1053</v>
      </c>
      <c r="D166" s="211" t="s">
        <v>1246</v>
      </c>
      <c r="E166" s="211">
        <v>10</v>
      </c>
      <c r="F166" s="212">
        <v>1</v>
      </c>
    </row>
    <row r="167" spans="1:6" ht="16.5" thickBot="1">
      <c r="A167" s="192"/>
      <c r="B167" s="211">
        <v>2017</v>
      </c>
      <c r="C167" s="212" t="s">
        <v>1053</v>
      </c>
      <c r="D167" s="211" t="s">
        <v>1247</v>
      </c>
      <c r="E167" s="211">
        <v>10</v>
      </c>
      <c r="F167" s="212">
        <v>1</v>
      </c>
    </row>
    <row r="168" spans="1:6" ht="16.5" thickBot="1">
      <c r="A168" s="192"/>
      <c r="B168" s="211">
        <v>2017</v>
      </c>
      <c r="C168" s="212" t="s">
        <v>1053</v>
      </c>
      <c r="D168" s="211" t="s">
        <v>1229</v>
      </c>
      <c r="E168" s="211">
        <v>11</v>
      </c>
      <c r="F168" s="212">
        <v>1</v>
      </c>
    </row>
    <row r="169" spans="1:6" ht="16.5" thickBot="1">
      <c r="A169" s="192"/>
      <c r="B169" s="211">
        <v>2017</v>
      </c>
      <c r="C169" s="212" t="s">
        <v>1053</v>
      </c>
      <c r="D169" s="211" t="s">
        <v>1101</v>
      </c>
      <c r="E169" s="211">
        <v>11</v>
      </c>
      <c r="F169" s="212">
        <v>1</v>
      </c>
    </row>
    <row r="170" spans="1:6" ht="16.5" thickBot="1">
      <c r="A170" s="192"/>
      <c r="B170" s="211">
        <v>2017</v>
      </c>
      <c r="C170" s="212" t="s">
        <v>1053</v>
      </c>
      <c r="D170" s="211" t="s">
        <v>1102</v>
      </c>
      <c r="E170" s="211">
        <v>11</v>
      </c>
      <c r="F170" s="212">
        <v>1</v>
      </c>
    </row>
    <row r="171" spans="1:6" ht="16.5" thickBot="1">
      <c r="A171" s="192"/>
      <c r="B171" s="211">
        <v>2017</v>
      </c>
      <c r="C171" s="212" t="s">
        <v>1053</v>
      </c>
      <c r="D171" s="211" t="s">
        <v>1248</v>
      </c>
      <c r="E171" s="211">
        <v>10</v>
      </c>
      <c r="F171" s="212">
        <v>1</v>
      </c>
    </row>
    <row r="172" spans="1:6" ht="16.5" thickBot="1">
      <c r="A172" s="192"/>
      <c r="B172" s="211">
        <v>2017</v>
      </c>
      <c r="C172" s="212" t="s">
        <v>1053</v>
      </c>
      <c r="D172" s="211" t="s">
        <v>1249</v>
      </c>
      <c r="E172" s="211">
        <v>10</v>
      </c>
      <c r="F172" s="212">
        <v>1</v>
      </c>
    </row>
    <row r="173" spans="1:6" ht="16.5" thickBot="1">
      <c r="A173" s="192"/>
      <c r="B173" s="211">
        <v>2017</v>
      </c>
      <c r="C173" s="212" t="s">
        <v>1053</v>
      </c>
      <c r="D173" s="211" t="s">
        <v>1250</v>
      </c>
      <c r="E173" s="211">
        <v>10</v>
      </c>
      <c r="F173" s="212">
        <v>1</v>
      </c>
    </row>
    <row r="174" spans="1:6" ht="16.5" thickBot="1">
      <c r="A174" s="192"/>
      <c r="B174" s="211">
        <v>2017</v>
      </c>
      <c r="C174" s="212" t="s">
        <v>1053</v>
      </c>
      <c r="D174" s="211" t="s">
        <v>1103</v>
      </c>
      <c r="E174" s="211">
        <v>10</v>
      </c>
      <c r="F174" s="212">
        <v>1</v>
      </c>
    </row>
    <row r="175" spans="1:6" ht="16.5" thickBot="1">
      <c r="A175" s="192"/>
      <c r="B175" s="211">
        <v>2017</v>
      </c>
      <c r="C175" s="212" t="s">
        <v>1053</v>
      </c>
      <c r="D175" s="211" t="s">
        <v>1104</v>
      </c>
      <c r="E175" s="211">
        <v>11</v>
      </c>
      <c r="F175" s="212">
        <v>1</v>
      </c>
    </row>
    <row r="176" spans="1:6" ht="16.5" thickBot="1">
      <c r="A176" s="192"/>
      <c r="B176" s="211">
        <v>2017</v>
      </c>
      <c r="C176" s="212" t="s">
        <v>956</v>
      </c>
      <c r="D176" s="211" t="s">
        <v>1105</v>
      </c>
      <c r="E176" s="211">
        <v>35</v>
      </c>
      <c r="F176" s="212">
        <v>2</v>
      </c>
    </row>
    <row r="177" spans="1:6" ht="16.5" thickBot="1">
      <c r="A177" s="192"/>
      <c r="B177" s="211">
        <v>2017</v>
      </c>
      <c r="C177" s="212" t="s">
        <v>956</v>
      </c>
      <c r="D177" s="211" t="s">
        <v>1106</v>
      </c>
      <c r="E177" s="211">
        <v>36</v>
      </c>
      <c r="F177" s="212">
        <v>2</v>
      </c>
    </row>
    <row r="178" spans="1:6" ht="16.5" thickBot="1">
      <c r="A178" s="192"/>
      <c r="B178" s="211">
        <v>2017</v>
      </c>
      <c r="C178" s="212" t="s">
        <v>956</v>
      </c>
      <c r="D178" s="211" t="s">
        <v>1105</v>
      </c>
      <c r="E178" s="211">
        <v>36</v>
      </c>
      <c r="F178" s="212">
        <v>2</v>
      </c>
    </row>
    <row r="179" spans="1:6" ht="16.5" thickBot="1">
      <c r="A179" s="192"/>
      <c r="B179" s="211">
        <v>2017</v>
      </c>
      <c r="C179" s="212" t="s">
        <v>956</v>
      </c>
      <c r="D179" s="211" t="s">
        <v>1107</v>
      </c>
      <c r="E179" s="211">
        <v>32</v>
      </c>
      <c r="F179" s="212">
        <v>2</v>
      </c>
    </row>
    <row r="180" spans="1:6" ht="16.5" thickBot="1">
      <c r="A180" s="192"/>
      <c r="B180" s="211">
        <v>2017</v>
      </c>
      <c r="C180" s="212" t="s">
        <v>956</v>
      </c>
      <c r="D180" s="211" t="s">
        <v>1108</v>
      </c>
      <c r="E180" s="211">
        <v>35</v>
      </c>
      <c r="F180" s="212">
        <v>2</v>
      </c>
    </row>
    <row r="181" spans="1:6" ht="16.5" thickBot="1">
      <c r="A181" s="192"/>
      <c r="B181" s="211">
        <v>2017</v>
      </c>
      <c r="C181" s="212" t="s">
        <v>956</v>
      </c>
      <c r="D181" s="211" t="s">
        <v>1109</v>
      </c>
      <c r="E181" s="211">
        <v>36</v>
      </c>
      <c r="F181" s="212">
        <v>2</v>
      </c>
    </row>
    <row r="182" spans="1:6" ht="16.5" thickBot="1">
      <c r="A182" s="192"/>
      <c r="B182" s="211">
        <v>2017</v>
      </c>
      <c r="C182" s="212" t="s">
        <v>956</v>
      </c>
      <c r="D182" s="211" t="s">
        <v>1108</v>
      </c>
      <c r="E182" s="211">
        <v>36</v>
      </c>
      <c r="F182" s="212">
        <v>2</v>
      </c>
    </row>
    <row r="183" spans="1:6" ht="16.5" thickBot="1">
      <c r="A183" s="192"/>
      <c r="B183" s="211">
        <v>2017</v>
      </c>
      <c r="C183" s="212" t="s">
        <v>956</v>
      </c>
      <c r="D183" s="211" t="s">
        <v>1110</v>
      </c>
      <c r="E183" s="211">
        <v>32</v>
      </c>
      <c r="F183" s="212">
        <v>2</v>
      </c>
    </row>
    <row r="184" spans="1:6" ht="16.5" thickBot="1">
      <c r="A184" s="192"/>
      <c r="B184" s="211">
        <v>2017</v>
      </c>
      <c r="C184" s="212" t="s">
        <v>956</v>
      </c>
      <c r="D184" s="211" t="s">
        <v>1109</v>
      </c>
      <c r="E184" s="211">
        <v>35</v>
      </c>
      <c r="F184" s="212">
        <v>2</v>
      </c>
    </row>
    <row r="185" spans="1:6" ht="16.5" thickBot="1">
      <c r="A185" s="192"/>
      <c r="B185" s="211">
        <v>2017</v>
      </c>
      <c r="C185" s="212" t="s">
        <v>956</v>
      </c>
      <c r="D185" s="211" t="s">
        <v>1110</v>
      </c>
      <c r="E185" s="211">
        <v>36</v>
      </c>
      <c r="F185" s="212">
        <v>2</v>
      </c>
    </row>
    <row r="186" spans="1:6" ht="16.5" thickBot="1">
      <c r="A186" s="192"/>
      <c r="B186" s="211">
        <v>2017</v>
      </c>
      <c r="C186" s="212" t="s">
        <v>956</v>
      </c>
      <c r="D186" s="211" t="s">
        <v>1111</v>
      </c>
      <c r="E186" s="211">
        <v>36</v>
      </c>
      <c r="F186" s="212">
        <v>2</v>
      </c>
    </row>
    <row r="187" spans="1:6" ht="16.5" thickBot="1">
      <c r="A187" s="192"/>
      <c r="B187" s="211">
        <v>2017</v>
      </c>
      <c r="C187" s="212" t="s">
        <v>956</v>
      </c>
      <c r="D187" s="211" t="s">
        <v>1112</v>
      </c>
      <c r="E187" s="211">
        <v>32</v>
      </c>
      <c r="F187" s="212">
        <v>2</v>
      </c>
    </row>
    <row r="188" spans="1:6" ht="16.5" thickBot="1">
      <c r="A188" s="192"/>
      <c r="B188" s="211">
        <v>2017</v>
      </c>
      <c r="C188" s="212" t="s">
        <v>956</v>
      </c>
      <c r="D188" s="211" t="s">
        <v>1113</v>
      </c>
      <c r="E188" s="211">
        <v>35</v>
      </c>
      <c r="F188" s="212">
        <v>2</v>
      </c>
    </row>
    <row r="189" spans="1:6" ht="16.5" thickBot="1">
      <c r="A189" s="192"/>
      <c r="B189" s="211">
        <v>2017</v>
      </c>
      <c r="C189" s="212" t="s">
        <v>956</v>
      </c>
      <c r="D189" s="211" t="s">
        <v>1114</v>
      </c>
      <c r="E189" s="211">
        <v>36</v>
      </c>
      <c r="F189" s="212">
        <v>2</v>
      </c>
    </row>
    <row r="190" spans="1:6" ht="16.5" thickBot="1">
      <c r="A190" s="192"/>
      <c r="B190" s="211">
        <v>2017</v>
      </c>
      <c r="C190" s="212" t="s">
        <v>956</v>
      </c>
      <c r="D190" s="211" t="s">
        <v>1115</v>
      </c>
      <c r="E190" s="211">
        <v>36</v>
      </c>
      <c r="F190" s="212">
        <v>2</v>
      </c>
    </row>
    <row r="191" spans="1:6" ht="16.5" thickBot="1">
      <c r="A191" s="192"/>
      <c r="B191" s="211">
        <v>2017</v>
      </c>
      <c r="C191" s="212" t="s">
        <v>956</v>
      </c>
      <c r="D191" s="211" t="s">
        <v>1116</v>
      </c>
      <c r="E191" s="211">
        <v>32</v>
      </c>
      <c r="F191" s="212">
        <v>2</v>
      </c>
    </row>
    <row r="192" spans="1:6" ht="16.5" thickBot="1">
      <c r="A192" s="192"/>
      <c r="B192" s="211">
        <v>2017</v>
      </c>
      <c r="C192" s="212" t="s">
        <v>956</v>
      </c>
      <c r="D192" s="211" t="s">
        <v>1117</v>
      </c>
      <c r="E192" s="211">
        <v>35</v>
      </c>
      <c r="F192" s="212">
        <v>2</v>
      </c>
    </row>
    <row r="193" spans="1:6" ht="16.5" thickBot="1">
      <c r="A193" s="192"/>
      <c r="B193" s="211">
        <v>2017</v>
      </c>
      <c r="C193" s="212" t="s">
        <v>956</v>
      </c>
      <c r="D193" s="211" t="s">
        <v>1117</v>
      </c>
      <c r="E193" s="211">
        <v>36</v>
      </c>
      <c r="F193" s="212">
        <v>2</v>
      </c>
    </row>
    <row r="194" spans="1:6" ht="16.5" thickBot="1">
      <c r="A194" s="192"/>
      <c r="B194" s="211">
        <v>2017</v>
      </c>
      <c r="C194" s="212" t="s">
        <v>956</v>
      </c>
      <c r="D194" s="211" t="s">
        <v>1118</v>
      </c>
      <c r="E194" s="211">
        <v>36</v>
      </c>
      <c r="F194" s="212">
        <v>2</v>
      </c>
    </row>
    <row r="195" spans="1:6" ht="16.5" thickBot="1">
      <c r="A195" s="192"/>
      <c r="B195" s="211">
        <v>2017</v>
      </c>
      <c r="C195" s="212" t="s">
        <v>956</v>
      </c>
      <c r="D195" s="211" t="s">
        <v>1119</v>
      </c>
      <c r="E195" s="211">
        <v>32</v>
      </c>
      <c r="F195" s="212">
        <v>2</v>
      </c>
    </row>
    <row r="196" spans="1:6" ht="16.5" thickBot="1">
      <c r="A196" s="192"/>
      <c r="B196" s="211">
        <v>2017</v>
      </c>
      <c r="C196" s="212" t="s">
        <v>956</v>
      </c>
      <c r="D196" s="211" t="s">
        <v>1120</v>
      </c>
      <c r="E196" s="211">
        <v>35</v>
      </c>
      <c r="F196" s="212">
        <v>2</v>
      </c>
    </row>
    <row r="197" spans="1:6" ht="16.5" thickBot="1">
      <c r="A197" s="192"/>
      <c r="B197" s="211">
        <v>2017</v>
      </c>
      <c r="C197" s="212" t="s">
        <v>956</v>
      </c>
      <c r="D197" s="211" t="s">
        <v>1119</v>
      </c>
      <c r="E197" s="211">
        <v>36</v>
      </c>
      <c r="F197" s="212">
        <v>2</v>
      </c>
    </row>
    <row r="198" spans="1:6" ht="16.5" thickBot="1">
      <c r="A198" s="192"/>
      <c r="B198" s="211">
        <v>2017</v>
      </c>
      <c r="C198" s="212" t="s">
        <v>956</v>
      </c>
      <c r="D198" s="211" t="s">
        <v>1121</v>
      </c>
      <c r="E198" s="211">
        <v>36</v>
      </c>
      <c r="F198" s="212">
        <v>2</v>
      </c>
    </row>
    <row r="199" spans="1:6" ht="16.5" thickBot="1">
      <c r="A199" s="192"/>
      <c r="B199" s="211">
        <v>2017</v>
      </c>
      <c r="C199" s="212" t="s">
        <v>956</v>
      </c>
      <c r="D199" s="211" t="s">
        <v>1122</v>
      </c>
      <c r="E199" s="211">
        <v>32</v>
      </c>
      <c r="F199" s="212">
        <v>2</v>
      </c>
    </row>
    <row r="200" spans="1:6" ht="16.5" thickBot="1">
      <c r="A200" s="192"/>
      <c r="B200" s="211">
        <v>2017</v>
      </c>
      <c r="C200" s="212" t="s">
        <v>956</v>
      </c>
      <c r="D200" s="211" t="s">
        <v>1123</v>
      </c>
      <c r="E200" s="211">
        <v>35</v>
      </c>
      <c r="F200" s="212">
        <v>2</v>
      </c>
    </row>
    <row r="201" spans="1:6" ht="16.5" thickBot="1">
      <c r="A201" s="192"/>
      <c r="B201" s="211">
        <v>2017</v>
      </c>
      <c r="C201" s="212" t="s">
        <v>956</v>
      </c>
      <c r="D201" s="211" t="s">
        <v>1122</v>
      </c>
      <c r="E201" s="211">
        <v>36</v>
      </c>
      <c r="F201" s="212">
        <v>2</v>
      </c>
    </row>
    <row r="202" spans="1:6" ht="16.5" thickBot="1">
      <c r="A202" s="192"/>
      <c r="B202" s="211">
        <v>2017</v>
      </c>
      <c r="C202" s="212" t="s">
        <v>956</v>
      </c>
      <c r="D202" s="211" t="s">
        <v>1122</v>
      </c>
      <c r="E202" s="211">
        <v>36</v>
      </c>
      <c r="F202" s="212">
        <v>2</v>
      </c>
    </row>
    <row r="203" spans="1:6" ht="16.5" thickBot="1">
      <c r="A203" s="192"/>
      <c r="B203" s="211">
        <v>2017</v>
      </c>
      <c r="C203" s="212" t="s">
        <v>956</v>
      </c>
      <c r="D203" s="211" t="s">
        <v>1124</v>
      </c>
      <c r="E203" s="211">
        <v>32</v>
      </c>
      <c r="F203" s="212">
        <v>2</v>
      </c>
    </row>
    <row r="204" spans="1:6" ht="16.5" thickBot="1">
      <c r="A204" s="192"/>
      <c r="B204" s="211">
        <v>2017</v>
      </c>
      <c r="C204" s="212" t="s">
        <v>956</v>
      </c>
      <c r="D204" s="211" t="s">
        <v>1125</v>
      </c>
      <c r="E204" s="211">
        <v>35</v>
      </c>
      <c r="F204" s="212">
        <v>2</v>
      </c>
    </row>
    <row r="205" spans="1:6" ht="16.5" thickBot="1">
      <c r="A205" s="192"/>
      <c r="B205" s="211">
        <v>2017</v>
      </c>
      <c r="C205" s="212" t="s">
        <v>956</v>
      </c>
      <c r="D205" s="211" t="s">
        <v>1126</v>
      </c>
      <c r="E205" s="211">
        <v>36</v>
      </c>
      <c r="F205" s="212">
        <v>2</v>
      </c>
    </row>
    <row r="206" spans="1:6" ht="16.5" thickBot="1">
      <c r="A206" s="192"/>
      <c r="B206" s="211">
        <v>2017</v>
      </c>
      <c r="C206" s="212" t="s">
        <v>956</v>
      </c>
      <c r="D206" s="211" t="s">
        <v>1127</v>
      </c>
      <c r="E206" s="211">
        <v>36</v>
      </c>
      <c r="F206" s="212">
        <v>2</v>
      </c>
    </row>
    <row r="207" spans="1:6" ht="16.5" thickBot="1">
      <c r="A207" s="192"/>
      <c r="B207" s="211">
        <v>2017</v>
      </c>
      <c r="C207" s="212" t="s">
        <v>956</v>
      </c>
      <c r="D207" s="211" t="s">
        <v>1128</v>
      </c>
      <c r="E207" s="211">
        <v>32</v>
      </c>
      <c r="F207" s="212">
        <v>2</v>
      </c>
    </row>
    <row r="208" spans="1:6" ht="16.5" thickBot="1">
      <c r="A208" s="192"/>
      <c r="B208" s="211">
        <v>2017</v>
      </c>
      <c r="C208" s="212" t="s">
        <v>956</v>
      </c>
      <c r="D208" s="211" t="s">
        <v>1129</v>
      </c>
      <c r="E208" s="211">
        <v>35</v>
      </c>
      <c r="F208" s="212">
        <v>2</v>
      </c>
    </row>
    <row r="209" spans="1:6" ht="16.5" thickBot="1">
      <c r="A209" s="192"/>
      <c r="B209" s="211">
        <v>2017</v>
      </c>
      <c r="C209" s="212" t="s">
        <v>956</v>
      </c>
      <c r="D209" s="211" t="s">
        <v>1130</v>
      </c>
      <c r="E209" s="211">
        <v>36</v>
      </c>
      <c r="F209" s="212">
        <v>2</v>
      </c>
    </row>
    <row r="210" spans="1:6" ht="16.5" thickBot="1">
      <c r="A210" s="192"/>
      <c r="B210" s="211">
        <v>2017</v>
      </c>
      <c r="C210" s="212" t="s">
        <v>956</v>
      </c>
      <c r="D210" s="211" t="s">
        <v>1131</v>
      </c>
      <c r="E210" s="211">
        <v>36</v>
      </c>
      <c r="F210" s="212">
        <v>2</v>
      </c>
    </row>
    <row r="211" spans="1:6" ht="16.5" thickBot="1">
      <c r="A211" s="192"/>
      <c r="B211" s="211">
        <v>2017</v>
      </c>
      <c r="C211" s="212" t="s">
        <v>956</v>
      </c>
      <c r="D211" s="211" t="s">
        <v>1130</v>
      </c>
      <c r="E211" s="211">
        <v>32</v>
      </c>
      <c r="F211" s="212">
        <v>2</v>
      </c>
    </row>
    <row r="212" spans="1:6" ht="16.5" thickBot="1">
      <c r="A212" s="192"/>
      <c r="B212" s="211">
        <v>2017</v>
      </c>
      <c r="C212" s="212" t="s">
        <v>956</v>
      </c>
      <c r="D212" s="211" t="s">
        <v>1132</v>
      </c>
      <c r="E212" s="211">
        <v>35</v>
      </c>
      <c r="F212" s="212">
        <v>2</v>
      </c>
    </row>
    <row r="213" spans="1:6" ht="16.5" thickBot="1">
      <c r="A213" s="192"/>
      <c r="B213" s="211">
        <v>2017</v>
      </c>
      <c r="C213" s="212" t="s">
        <v>956</v>
      </c>
      <c r="D213" s="211" t="s">
        <v>1133</v>
      </c>
      <c r="E213" s="211">
        <v>36</v>
      </c>
      <c r="F213" s="212">
        <v>2</v>
      </c>
    </row>
    <row r="214" spans="1:6" ht="16.5" thickBot="1">
      <c r="A214" s="192"/>
      <c r="B214" s="211">
        <v>2017</v>
      </c>
      <c r="C214" s="212" t="s">
        <v>956</v>
      </c>
      <c r="D214" s="211" t="s">
        <v>1134</v>
      </c>
      <c r="E214" s="211">
        <v>36</v>
      </c>
      <c r="F214" s="212">
        <v>2</v>
      </c>
    </row>
    <row r="215" spans="1:6" ht="16.5" thickBot="1">
      <c r="A215" s="192"/>
      <c r="B215" s="211">
        <v>2017</v>
      </c>
      <c r="C215" s="212" t="s">
        <v>956</v>
      </c>
      <c r="D215" s="211" t="s">
        <v>1135</v>
      </c>
      <c r="E215" s="211">
        <v>32</v>
      </c>
      <c r="F215" s="212">
        <v>2</v>
      </c>
    </row>
    <row r="216" spans="1:6" ht="16.5" thickBot="1">
      <c r="A216" s="192"/>
      <c r="B216" s="211">
        <v>2017</v>
      </c>
      <c r="C216" s="212" t="s">
        <v>956</v>
      </c>
      <c r="D216" s="211" t="s">
        <v>1136</v>
      </c>
      <c r="E216" s="211">
        <v>35</v>
      </c>
      <c r="F216" s="212">
        <v>2</v>
      </c>
    </row>
    <row r="217" spans="1:6" ht="16.5" thickBot="1">
      <c r="A217" s="192"/>
      <c r="B217" s="211">
        <v>2017</v>
      </c>
      <c r="C217" s="212" t="s">
        <v>956</v>
      </c>
      <c r="D217" s="211" t="s">
        <v>1137</v>
      </c>
      <c r="E217" s="211">
        <v>36</v>
      </c>
      <c r="F217" s="212">
        <v>2</v>
      </c>
    </row>
    <row r="218" spans="1:6" ht="16.5" thickBot="1">
      <c r="A218" s="192"/>
      <c r="B218" s="211">
        <v>2017</v>
      </c>
      <c r="C218" s="212" t="s">
        <v>956</v>
      </c>
      <c r="D218" s="211" t="s">
        <v>1138</v>
      </c>
      <c r="E218" s="211">
        <v>36</v>
      </c>
      <c r="F218" s="212">
        <v>2</v>
      </c>
    </row>
    <row r="219" spans="1:6" ht="16.5" thickBot="1">
      <c r="A219" s="192"/>
      <c r="B219" s="211">
        <v>2017</v>
      </c>
      <c r="C219" s="212" t="s">
        <v>956</v>
      </c>
      <c r="D219" s="211" t="s">
        <v>1139</v>
      </c>
      <c r="E219" s="211">
        <v>32</v>
      </c>
      <c r="F219" s="212">
        <v>2</v>
      </c>
    </row>
    <row r="220" spans="1:6" ht="16.5" thickBot="1">
      <c r="A220" s="192"/>
      <c r="B220" s="211">
        <v>2017</v>
      </c>
      <c r="C220" s="212" t="s">
        <v>956</v>
      </c>
      <c r="D220" s="211" t="s">
        <v>1140</v>
      </c>
      <c r="E220" s="211">
        <v>35</v>
      </c>
      <c r="F220" s="212">
        <v>2</v>
      </c>
    </row>
    <row r="221" spans="1:6" ht="16.5" thickBot="1">
      <c r="A221" s="192"/>
      <c r="B221" s="211">
        <v>2017</v>
      </c>
      <c r="C221" s="212" t="s">
        <v>956</v>
      </c>
      <c r="D221" s="211" t="s">
        <v>1141</v>
      </c>
      <c r="E221" s="211">
        <v>36</v>
      </c>
      <c r="F221" s="212">
        <v>2</v>
      </c>
    </row>
    <row r="222" spans="1:6" ht="16.5" thickBot="1">
      <c r="A222" s="192"/>
      <c r="B222" s="211">
        <v>2016</v>
      </c>
      <c r="C222" s="212" t="s">
        <v>821</v>
      </c>
      <c r="D222" s="211" t="s">
        <v>958</v>
      </c>
      <c r="E222" s="211">
        <v>8</v>
      </c>
      <c r="F222" s="212">
        <v>1</v>
      </c>
    </row>
    <row r="223" spans="1:6" ht="16.5" thickBot="1">
      <c r="A223" s="192"/>
      <c r="B223" s="211">
        <v>2016</v>
      </c>
      <c r="C223" s="212" t="s">
        <v>821</v>
      </c>
      <c r="D223" s="211" t="s">
        <v>959</v>
      </c>
      <c r="E223" s="211">
        <v>9</v>
      </c>
      <c r="F223" s="212">
        <v>1</v>
      </c>
    </row>
    <row r="224" spans="1:6" ht="16.5" thickBot="1">
      <c r="A224" s="192"/>
      <c r="B224" s="211">
        <v>2016</v>
      </c>
      <c r="C224" s="212" t="s">
        <v>821</v>
      </c>
      <c r="D224" s="211" t="s">
        <v>960</v>
      </c>
      <c r="E224" s="211">
        <v>10</v>
      </c>
      <c r="F224" s="212">
        <v>1</v>
      </c>
    </row>
    <row r="225" spans="1:6" ht="16.5" thickBot="1">
      <c r="A225" s="192"/>
      <c r="B225" s="211">
        <v>2016</v>
      </c>
      <c r="C225" s="212" t="s">
        <v>821</v>
      </c>
      <c r="D225" s="211" t="s">
        <v>961</v>
      </c>
      <c r="E225" s="211">
        <v>10</v>
      </c>
      <c r="F225" s="212">
        <v>1</v>
      </c>
    </row>
    <row r="226" spans="1:6" ht="16.5" thickBot="1">
      <c r="A226" s="192"/>
      <c r="B226" s="211">
        <v>2016</v>
      </c>
      <c r="C226" s="212" t="s">
        <v>821</v>
      </c>
      <c r="D226" s="211" t="s">
        <v>962</v>
      </c>
      <c r="E226" s="211">
        <v>8</v>
      </c>
      <c r="F226" s="212">
        <v>1</v>
      </c>
    </row>
    <row r="227" spans="1:6" ht="16.5" thickBot="1">
      <c r="A227" s="192"/>
      <c r="B227" s="211">
        <v>2016</v>
      </c>
      <c r="C227" s="212" t="s">
        <v>821</v>
      </c>
      <c r="D227" s="211" t="s">
        <v>963</v>
      </c>
      <c r="E227" s="211">
        <v>9</v>
      </c>
      <c r="F227" s="212">
        <v>1</v>
      </c>
    </row>
    <row r="228" spans="1:6" ht="16.5" thickBot="1">
      <c r="A228" s="192"/>
      <c r="B228" s="211">
        <v>2016</v>
      </c>
      <c r="C228" s="212" t="s">
        <v>821</v>
      </c>
      <c r="D228" s="211" t="s">
        <v>964</v>
      </c>
      <c r="E228" s="211">
        <v>9</v>
      </c>
      <c r="F228" s="212">
        <v>1</v>
      </c>
    </row>
    <row r="229" spans="1:6" ht="16.5" thickBot="1">
      <c r="A229" s="192"/>
      <c r="B229" s="211">
        <v>2016</v>
      </c>
      <c r="C229" s="212" t="s">
        <v>821</v>
      </c>
      <c r="D229" s="211" t="s">
        <v>965</v>
      </c>
      <c r="E229" s="211">
        <v>10</v>
      </c>
      <c r="F229" s="212">
        <v>1</v>
      </c>
    </row>
    <row r="230" spans="1:6" ht="16.5" thickBot="1">
      <c r="A230" s="192"/>
      <c r="B230" s="211">
        <v>2016</v>
      </c>
      <c r="C230" s="212" t="s">
        <v>821</v>
      </c>
      <c r="D230" s="211" t="s">
        <v>966</v>
      </c>
      <c r="E230" s="211">
        <v>10</v>
      </c>
      <c r="F230" s="212">
        <v>1</v>
      </c>
    </row>
    <row r="231" spans="1:6" ht="16.5" thickBot="1">
      <c r="A231" s="192"/>
      <c r="B231" s="211">
        <v>2016</v>
      </c>
      <c r="C231" s="212" t="s">
        <v>821</v>
      </c>
      <c r="D231" s="211" t="s">
        <v>967</v>
      </c>
      <c r="E231" s="211">
        <v>9</v>
      </c>
      <c r="F231" s="212">
        <v>1</v>
      </c>
    </row>
    <row r="232" spans="1:6" ht="30.75" thickBot="1">
      <c r="A232" s="192"/>
      <c r="B232" s="211">
        <v>2016</v>
      </c>
      <c r="C232" s="212" t="s">
        <v>834</v>
      </c>
      <c r="D232" s="211" t="s">
        <v>968</v>
      </c>
      <c r="E232" s="211">
        <v>8</v>
      </c>
      <c r="F232" s="212">
        <v>1</v>
      </c>
    </row>
    <row r="233" spans="1:6" ht="16.5" thickBot="1">
      <c r="A233" s="192"/>
      <c r="B233" s="211">
        <v>2016</v>
      </c>
      <c r="C233" s="212" t="s">
        <v>821</v>
      </c>
      <c r="D233" s="211" t="s">
        <v>969</v>
      </c>
      <c r="E233" s="211">
        <v>7</v>
      </c>
      <c r="F233" s="212">
        <v>1</v>
      </c>
    </row>
    <row r="234" spans="1:6" ht="30.75" thickBot="1">
      <c r="A234" s="192"/>
      <c r="B234" s="211">
        <v>2016</v>
      </c>
      <c r="C234" s="212" t="s">
        <v>834</v>
      </c>
      <c r="D234" s="211" t="s">
        <v>970</v>
      </c>
      <c r="E234" s="211">
        <v>8</v>
      </c>
      <c r="F234" s="212">
        <v>1</v>
      </c>
    </row>
    <row r="235" spans="1:6" ht="30.75" thickBot="1">
      <c r="A235" s="192"/>
      <c r="B235" s="211">
        <v>2016</v>
      </c>
      <c r="C235" s="212" t="s">
        <v>834</v>
      </c>
      <c r="D235" s="211" t="s">
        <v>971</v>
      </c>
      <c r="E235" s="211">
        <v>8</v>
      </c>
      <c r="F235" s="212">
        <v>1</v>
      </c>
    </row>
    <row r="236" spans="1:6" ht="16.5" thickBot="1">
      <c r="A236" s="192"/>
      <c r="B236" s="211">
        <v>2016</v>
      </c>
      <c r="C236" s="212" t="s">
        <v>821</v>
      </c>
      <c r="D236" s="211" t="s">
        <v>972</v>
      </c>
      <c r="E236" s="211">
        <v>9</v>
      </c>
      <c r="F236" s="212">
        <v>1</v>
      </c>
    </row>
    <row r="237" spans="1:6" ht="30.75" thickBot="1">
      <c r="A237" s="192"/>
      <c r="B237" s="211">
        <v>2016</v>
      </c>
      <c r="C237" s="212" t="s">
        <v>834</v>
      </c>
      <c r="D237" s="211" t="s">
        <v>973</v>
      </c>
      <c r="E237" s="211">
        <v>10</v>
      </c>
      <c r="F237" s="212">
        <v>1</v>
      </c>
    </row>
    <row r="238" spans="1:6" ht="16.5" thickBot="1">
      <c r="A238" s="192"/>
      <c r="B238" s="211">
        <v>2016</v>
      </c>
      <c r="C238" s="212" t="s">
        <v>974</v>
      </c>
      <c r="D238" s="211" t="s">
        <v>975</v>
      </c>
      <c r="E238" s="211">
        <v>11</v>
      </c>
      <c r="F238" s="212">
        <v>1</v>
      </c>
    </row>
    <row r="239" spans="1:6" ht="16.5" thickBot="1">
      <c r="A239" s="192"/>
      <c r="B239" s="211">
        <v>2016</v>
      </c>
      <c r="C239" s="212" t="s">
        <v>821</v>
      </c>
      <c r="D239" s="211" t="s">
        <v>976</v>
      </c>
      <c r="E239" s="211">
        <v>10</v>
      </c>
      <c r="F239" s="212">
        <v>1</v>
      </c>
    </row>
    <row r="240" spans="1:6" ht="16.5" thickBot="1">
      <c r="A240" s="192"/>
      <c r="B240" s="211">
        <v>2016</v>
      </c>
      <c r="C240" s="212" t="s">
        <v>821</v>
      </c>
      <c r="D240" s="211" t="s">
        <v>977</v>
      </c>
      <c r="E240" s="211">
        <v>10</v>
      </c>
      <c r="F240" s="212">
        <v>1</v>
      </c>
    </row>
    <row r="241" spans="1:6" ht="16.5" thickBot="1">
      <c r="A241" s="192"/>
      <c r="B241" s="211">
        <v>2016</v>
      </c>
      <c r="C241" s="212" t="s">
        <v>821</v>
      </c>
      <c r="D241" s="211" t="s">
        <v>978</v>
      </c>
      <c r="E241" s="211">
        <v>9</v>
      </c>
      <c r="F241" s="212">
        <v>1</v>
      </c>
    </row>
    <row r="242" spans="1:6" ht="16.5" thickBot="1">
      <c r="A242" s="192"/>
      <c r="B242" s="211">
        <v>2016</v>
      </c>
      <c r="C242" s="212" t="s">
        <v>821</v>
      </c>
      <c r="D242" s="211" t="s">
        <v>979</v>
      </c>
      <c r="E242" s="211">
        <v>8</v>
      </c>
      <c r="F242" s="212">
        <v>1</v>
      </c>
    </row>
    <row r="243" spans="1:6" ht="16.5" thickBot="1">
      <c r="A243" s="192"/>
      <c r="B243" s="211">
        <v>2016</v>
      </c>
      <c r="C243" s="212" t="s">
        <v>821</v>
      </c>
      <c r="D243" s="211" t="s">
        <v>980</v>
      </c>
      <c r="E243" s="211">
        <v>8</v>
      </c>
      <c r="F243" s="212">
        <v>1</v>
      </c>
    </row>
    <row r="244" spans="1:6" ht="16.5" thickBot="1">
      <c r="A244" s="192"/>
      <c r="B244" s="211">
        <v>2016</v>
      </c>
      <c r="C244" s="212" t="s">
        <v>821</v>
      </c>
      <c r="D244" s="211" t="s">
        <v>981</v>
      </c>
      <c r="E244" s="211">
        <v>11</v>
      </c>
      <c r="F244" s="212">
        <v>1</v>
      </c>
    </row>
    <row r="245" spans="1:6" ht="30.75" thickBot="1">
      <c r="A245" s="192"/>
      <c r="B245" s="211">
        <v>2016</v>
      </c>
      <c r="C245" s="212" t="s">
        <v>834</v>
      </c>
      <c r="D245" s="211" t="s">
        <v>982</v>
      </c>
      <c r="E245" s="211">
        <v>10</v>
      </c>
      <c r="F245" s="212">
        <v>1</v>
      </c>
    </row>
    <row r="246" spans="1:6" ht="16.5" thickBot="1">
      <c r="A246" s="192"/>
      <c r="B246" s="211">
        <v>2016</v>
      </c>
      <c r="C246" s="212" t="s">
        <v>821</v>
      </c>
      <c r="D246" s="211" t="s">
        <v>983</v>
      </c>
      <c r="E246" s="211">
        <v>10</v>
      </c>
      <c r="F246" s="212">
        <v>1</v>
      </c>
    </row>
    <row r="247" spans="1:6" ht="16.5" thickBot="1">
      <c r="A247" s="192"/>
      <c r="B247" s="211">
        <v>2016</v>
      </c>
      <c r="C247" s="212" t="s">
        <v>821</v>
      </c>
      <c r="D247" s="211" t="s">
        <v>984</v>
      </c>
      <c r="E247" s="211">
        <v>9</v>
      </c>
      <c r="F247" s="212">
        <v>1</v>
      </c>
    </row>
    <row r="248" spans="1:6" ht="16.5" thickBot="1">
      <c r="A248" s="192"/>
      <c r="B248" s="211">
        <v>2016</v>
      </c>
      <c r="C248" s="212" t="s">
        <v>821</v>
      </c>
      <c r="D248" s="211" t="s">
        <v>985</v>
      </c>
      <c r="E248" s="211">
        <v>8</v>
      </c>
      <c r="F248" s="212">
        <v>1</v>
      </c>
    </row>
    <row r="249" spans="1:6" ht="16.5" thickBot="1">
      <c r="A249" s="192"/>
      <c r="B249" s="211">
        <v>2016</v>
      </c>
      <c r="C249" s="212" t="s">
        <v>821</v>
      </c>
      <c r="D249" s="211" t="s">
        <v>986</v>
      </c>
      <c r="E249" s="211">
        <v>8</v>
      </c>
      <c r="F249" s="212">
        <v>1</v>
      </c>
    </row>
    <row r="250" spans="1:6" ht="16.5" thickBot="1">
      <c r="A250" s="192"/>
      <c r="B250" s="211">
        <v>2016</v>
      </c>
      <c r="C250" s="212" t="s">
        <v>821</v>
      </c>
      <c r="D250" s="211" t="s">
        <v>987</v>
      </c>
      <c r="E250" s="211">
        <v>11</v>
      </c>
      <c r="F250" s="212">
        <v>1</v>
      </c>
    </row>
    <row r="251" spans="1:6" ht="16.5" thickBot="1">
      <c r="A251" s="192"/>
      <c r="B251" s="211">
        <v>2016</v>
      </c>
      <c r="C251" s="212" t="s">
        <v>821</v>
      </c>
      <c r="D251" s="211" t="s">
        <v>988</v>
      </c>
      <c r="E251" s="211">
        <v>10</v>
      </c>
      <c r="F251" s="212">
        <v>1</v>
      </c>
    </row>
    <row r="252" spans="1:6" ht="16.5" thickBot="1">
      <c r="A252" s="192"/>
      <c r="B252" s="211">
        <v>2016</v>
      </c>
      <c r="C252" s="212" t="s">
        <v>821</v>
      </c>
      <c r="D252" s="211" t="s">
        <v>989</v>
      </c>
      <c r="E252" s="211">
        <v>10</v>
      </c>
      <c r="F252" s="212">
        <v>1</v>
      </c>
    </row>
    <row r="253" spans="1:6" ht="16.5" thickBot="1">
      <c r="A253" s="192"/>
      <c r="B253" s="211">
        <v>2016</v>
      </c>
      <c r="C253" s="212" t="s">
        <v>821</v>
      </c>
      <c r="D253" s="211" t="s">
        <v>990</v>
      </c>
      <c r="E253" s="211">
        <v>9</v>
      </c>
      <c r="F253" s="212">
        <v>1</v>
      </c>
    </row>
    <row r="254" spans="1:6" ht="16.5" thickBot="1">
      <c r="A254" s="192"/>
      <c r="B254" s="211">
        <v>2016</v>
      </c>
      <c r="C254" s="212" t="s">
        <v>821</v>
      </c>
      <c r="D254" s="211" t="s">
        <v>991</v>
      </c>
      <c r="E254" s="211">
        <v>8</v>
      </c>
      <c r="F254" s="212">
        <v>1</v>
      </c>
    </row>
    <row r="255" spans="1:6" ht="16.5" thickBot="1">
      <c r="A255" s="192"/>
      <c r="B255" s="211">
        <v>2016</v>
      </c>
      <c r="C255" s="212" t="s">
        <v>821</v>
      </c>
      <c r="D255" s="211" t="s">
        <v>992</v>
      </c>
      <c r="E255" s="211">
        <v>8</v>
      </c>
      <c r="F255" s="212">
        <v>1</v>
      </c>
    </row>
    <row r="256" spans="1:6" ht="30.75" thickBot="1">
      <c r="A256" s="192"/>
      <c r="B256" s="211">
        <v>2016</v>
      </c>
      <c r="C256" s="212" t="s">
        <v>834</v>
      </c>
      <c r="D256" s="211" t="s">
        <v>993</v>
      </c>
      <c r="E256" s="211">
        <v>11</v>
      </c>
      <c r="F256" s="212">
        <v>1</v>
      </c>
    </row>
    <row r="257" spans="1:6" ht="16.5" thickBot="1">
      <c r="A257" s="192"/>
      <c r="B257" s="211">
        <v>2016</v>
      </c>
      <c r="C257" s="212" t="s">
        <v>821</v>
      </c>
      <c r="D257" s="211" t="s">
        <v>994</v>
      </c>
      <c r="E257" s="211">
        <v>10</v>
      </c>
      <c r="F257" s="212">
        <v>1</v>
      </c>
    </row>
    <row r="258" spans="1:6" ht="16.5" thickBot="1">
      <c r="A258" s="192"/>
      <c r="B258" s="211">
        <v>2016</v>
      </c>
      <c r="C258" s="212" t="s">
        <v>821</v>
      </c>
      <c r="D258" s="211" t="s">
        <v>995</v>
      </c>
      <c r="E258" s="211">
        <v>10</v>
      </c>
      <c r="F258" s="212">
        <v>1</v>
      </c>
    </row>
    <row r="259" spans="1:6" ht="16.5" thickBot="1">
      <c r="A259" s="192"/>
      <c r="B259" s="211">
        <v>2016</v>
      </c>
      <c r="C259" s="212" t="s">
        <v>821</v>
      </c>
      <c r="D259" s="211" t="s">
        <v>996</v>
      </c>
      <c r="E259" s="211">
        <v>9</v>
      </c>
      <c r="F259" s="212">
        <v>1</v>
      </c>
    </row>
    <row r="260" spans="1:6" ht="16.5" thickBot="1">
      <c r="A260" s="192"/>
      <c r="B260" s="211">
        <v>2016</v>
      </c>
      <c r="C260" s="212" t="s">
        <v>821</v>
      </c>
      <c r="D260" s="211" t="s">
        <v>997</v>
      </c>
      <c r="E260" s="211">
        <v>8</v>
      </c>
      <c r="F260" s="212">
        <v>1</v>
      </c>
    </row>
    <row r="261" spans="1:6" ht="30.75" thickBot="1">
      <c r="A261" s="192"/>
      <c r="B261" s="211">
        <v>2016</v>
      </c>
      <c r="C261" s="212" t="s">
        <v>824</v>
      </c>
      <c r="D261" s="211" t="s">
        <v>998</v>
      </c>
      <c r="E261" s="211">
        <v>8</v>
      </c>
      <c r="F261" s="212">
        <v>1</v>
      </c>
    </row>
    <row r="262" spans="1:6" ht="16.5" thickBot="1">
      <c r="A262" s="192"/>
      <c r="B262" s="211">
        <v>2016</v>
      </c>
      <c r="C262" s="212" t="s">
        <v>821</v>
      </c>
      <c r="D262" s="211" t="s">
        <v>999</v>
      </c>
      <c r="E262" s="211">
        <v>11</v>
      </c>
      <c r="F262" s="212">
        <v>1</v>
      </c>
    </row>
    <row r="263" spans="1:6" ht="16.5" thickBot="1">
      <c r="A263" s="192"/>
      <c r="B263" s="211">
        <v>2016</v>
      </c>
      <c r="C263" s="212" t="s">
        <v>821</v>
      </c>
      <c r="D263" s="211" t="s">
        <v>1000</v>
      </c>
      <c r="E263" s="211">
        <v>10</v>
      </c>
      <c r="F263" s="212">
        <v>1</v>
      </c>
    </row>
    <row r="264" spans="1:6" ht="16.5" thickBot="1">
      <c r="A264" s="192"/>
      <c r="B264" s="211">
        <v>2016</v>
      </c>
      <c r="C264" s="212" t="s">
        <v>821</v>
      </c>
      <c r="D264" s="211" t="s">
        <v>979</v>
      </c>
      <c r="E264" s="211">
        <v>10</v>
      </c>
      <c r="F264" s="212">
        <v>1</v>
      </c>
    </row>
    <row r="265" spans="1:6" ht="16.5" thickBot="1">
      <c r="A265" s="192"/>
      <c r="B265" s="211">
        <v>2016</v>
      </c>
      <c r="C265" s="212" t="s">
        <v>821</v>
      </c>
      <c r="D265" s="211" t="s">
        <v>1001</v>
      </c>
      <c r="E265" s="211">
        <v>9</v>
      </c>
      <c r="F265" s="212">
        <v>1</v>
      </c>
    </row>
    <row r="266" spans="1:6" ht="16.5" thickBot="1">
      <c r="A266" s="192"/>
      <c r="B266" s="211">
        <v>2016</v>
      </c>
      <c r="C266" s="212" t="s">
        <v>821</v>
      </c>
      <c r="D266" s="211" t="s">
        <v>1002</v>
      </c>
      <c r="E266" s="211">
        <v>8</v>
      </c>
      <c r="F266" s="212">
        <v>1</v>
      </c>
    </row>
    <row r="267" spans="1:6" ht="16.5" thickBot="1">
      <c r="A267" s="192"/>
      <c r="B267" s="211">
        <v>2016</v>
      </c>
      <c r="C267" s="212" t="s">
        <v>821</v>
      </c>
      <c r="D267" s="211" t="s">
        <v>1003</v>
      </c>
      <c r="E267" s="211">
        <v>8</v>
      </c>
      <c r="F267" s="212">
        <v>1</v>
      </c>
    </row>
    <row r="268" spans="1:6" ht="16.5" thickBot="1">
      <c r="A268" s="192"/>
      <c r="B268" s="211">
        <v>2016</v>
      </c>
      <c r="C268" s="212" t="s">
        <v>821</v>
      </c>
      <c r="D268" s="211" t="s">
        <v>1004</v>
      </c>
      <c r="E268" s="211">
        <v>11</v>
      </c>
      <c r="F268" s="212">
        <v>1</v>
      </c>
    </row>
    <row r="269" spans="1:6" ht="16.5" thickBot="1">
      <c r="A269" s="192"/>
      <c r="B269" s="211">
        <v>2016</v>
      </c>
      <c r="C269" s="212" t="s">
        <v>821</v>
      </c>
      <c r="D269" s="211" t="s">
        <v>1005</v>
      </c>
      <c r="E269" s="211">
        <v>10</v>
      </c>
      <c r="F269" s="212">
        <v>1</v>
      </c>
    </row>
    <row r="270" spans="1:6" ht="16.5" thickBot="1">
      <c r="A270" s="192"/>
      <c r="B270" s="211">
        <v>2016</v>
      </c>
      <c r="C270" s="212" t="s">
        <v>821</v>
      </c>
      <c r="D270" s="211" t="s">
        <v>979</v>
      </c>
      <c r="E270" s="211">
        <v>10</v>
      </c>
      <c r="F270" s="212">
        <v>1</v>
      </c>
    </row>
    <row r="271" spans="1:6" ht="16.5" thickBot="1">
      <c r="A271" s="192"/>
      <c r="B271" s="211">
        <v>2016</v>
      </c>
      <c r="C271" s="212" t="s">
        <v>821</v>
      </c>
      <c r="D271" s="211" t="s">
        <v>1006</v>
      </c>
      <c r="E271" s="211">
        <v>9</v>
      </c>
      <c r="F271" s="212">
        <v>1</v>
      </c>
    </row>
    <row r="272" spans="1:6" ht="16.5" thickBot="1">
      <c r="A272" s="192"/>
      <c r="B272" s="211">
        <v>2016</v>
      </c>
      <c r="C272" s="212" t="s">
        <v>821</v>
      </c>
      <c r="D272" s="211" t="s">
        <v>1007</v>
      </c>
      <c r="E272" s="211">
        <v>8</v>
      </c>
      <c r="F272" s="212">
        <v>1</v>
      </c>
    </row>
    <row r="273" spans="1:6" ht="16.5" thickBot="1">
      <c r="A273" s="192"/>
      <c r="B273" s="211">
        <v>2016</v>
      </c>
      <c r="C273" s="212" t="s">
        <v>821</v>
      </c>
      <c r="D273" s="211" t="s">
        <v>1008</v>
      </c>
      <c r="E273" s="211">
        <v>8</v>
      </c>
      <c r="F273" s="212">
        <v>1</v>
      </c>
    </row>
    <row r="274" spans="1:6" ht="30.75" thickBot="1">
      <c r="A274" s="192"/>
      <c r="B274" s="211">
        <v>2016</v>
      </c>
      <c r="C274" s="212" t="s">
        <v>824</v>
      </c>
      <c r="D274" s="211" t="s">
        <v>1009</v>
      </c>
      <c r="E274" s="211">
        <v>11</v>
      </c>
      <c r="F274" s="212">
        <v>1</v>
      </c>
    </row>
    <row r="275" spans="1:6" ht="16.5" thickBot="1">
      <c r="A275" s="192"/>
      <c r="B275" s="211">
        <v>2016</v>
      </c>
      <c r="C275" s="212" t="s">
        <v>821</v>
      </c>
      <c r="D275" s="211" t="s">
        <v>1010</v>
      </c>
      <c r="E275" s="211">
        <v>10</v>
      </c>
      <c r="F275" s="212">
        <v>1</v>
      </c>
    </row>
    <row r="276" spans="1:6" ht="16.5" thickBot="1">
      <c r="A276" s="192"/>
      <c r="B276" s="211">
        <v>2016</v>
      </c>
      <c r="C276" s="212" t="s">
        <v>821</v>
      </c>
      <c r="D276" s="211" t="s">
        <v>1011</v>
      </c>
      <c r="E276" s="211">
        <v>10</v>
      </c>
      <c r="F276" s="212">
        <v>1</v>
      </c>
    </row>
    <row r="277" spans="1:6" ht="30.75" thickBot="1">
      <c r="A277" s="192"/>
      <c r="B277" s="211">
        <v>2016</v>
      </c>
      <c r="C277" s="212" t="s">
        <v>824</v>
      </c>
      <c r="D277" s="211" t="s">
        <v>1012</v>
      </c>
      <c r="E277" s="211">
        <v>9</v>
      </c>
      <c r="F277" s="212">
        <v>1</v>
      </c>
    </row>
    <row r="278" spans="1:6" ht="16.5" thickBot="1">
      <c r="A278" s="192"/>
      <c r="B278" s="211">
        <v>2016</v>
      </c>
      <c r="C278" s="212" t="s">
        <v>821</v>
      </c>
      <c r="D278" s="211" t="s">
        <v>1013</v>
      </c>
      <c r="E278" s="211">
        <v>8</v>
      </c>
      <c r="F278" s="212">
        <v>1</v>
      </c>
    </row>
    <row r="279" spans="1:6" ht="16.5" thickBot="1">
      <c r="A279" s="192"/>
      <c r="B279" s="211">
        <v>2016</v>
      </c>
      <c r="C279" s="212" t="s">
        <v>821</v>
      </c>
      <c r="D279" s="211" t="s">
        <v>988</v>
      </c>
      <c r="E279" s="211">
        <v>8</v>
      </c>
      <c r="F279" s="212">
        <v>1</v>
      </c>
    </row>
    <row r="280" spans="1:6" ht="30.75" thickBot="1">
      <c r="A280" s="192"/>
      <c r="B280" s="211">
        <v>2016</v>
      </c>
      <c r="C280" s="212" t="s">
        <v>824</v>
      </c>
      <c r="D280" s="211" t="s">
        <v>1014</v>
      </c>
      <c r="E280" s="211">
        <v>11</v>
      </c>
      <c r="F280" s="212">
        <v>1</v>
      </c>
    </row>
    <row r="281" spans="1:6" ht="30.75" thickBot="1">
      <c r="A281" s="192"/>
      <c r="B281" s="211">
        <v>2016</v>
      </c>
      <c r="C281" s="212" t="s">
        <v>824</v>
      </c>
      <c r="D281" s="211" t="s">
        <v>1214</v>
      </c>
      <c r="E281" s="211">
        <v>10</v>
      </c>
      <c r="F281" s="212">
        <v>1</v>
      </c>
    </row>
    <row r="282" spans="1:6" ht="30.75" thickBot="1">
      <c r="A282" s="192"/>
      <c r="B282" s="211">
        <v>2016</v>
      </c>
      <c r="C282" s="212" t="s">
        <v>824</v>
      </c>
      <c r="D282" s="211" t="s">
        <v>1015</v>
      </c>
      <c r="E282" s="211">
        <v>10</v>
      </c>
      <c r="F282" s="212">
        <v>1</v>
      </c>
    </row>
    <row r="283" spans="1:6" ht="16.5" thickBot="1">
      <c r="A283" s="192"/>
      <c r="B283" s="211">
        <v>2016</v>
      </c>
      <c r="C283" s="212" t="s">
        <v>821</v>
      </c>
      <c r="D283" s="211" t="s">
        <v>1016</v>
      </c>
      <c r="E283" s="211">
        <v>9</v>
      </c>
      <c r="F283" s="212">
        <v>1</v>
      </c>
    </row>
    <row r="284" spans="1:6" ht="16.5" thickBot="1">
      <c r="A284" s="192"/>
      <c r="B284" s="211">
        <v>2016</v>
      </c>
      <c r="C284" s="212" t="s">
        <v>821</v>
      </c>
      <c r="D284" s="211" t="s">
        <v>1215</v>
      </c>
      <c r="E284" s="211">
        <v>8</v>
      </c>
      <c r="F284" s="212">
        <v>1</v>
      </c>
    </row>
    <row r="285" spans="1:6" ht="16.5" thickBot="1">
      <c r="A285" s="192"/>
      <c r="B285" s="211">
        <v>2016</v>
      </c>
      <c r="C285" s="212" t="s">
        <v>821</v>
      </c>
      <c r="D285" s="211" t="s">
        <v>1017</v>
      </c>
      <c r="E285" s="211">
        <v>8</v>
      </c>
      <c r="F285" s="212">
        <v>1</v>
      </c>
    </row>
    <row r="286" spans="1:6" ht="16.5" thickBot="1">
      <c r="A286" s="192"/>
      <c r="B286" s="211">
        <v>2016</v>
      </c>
      <c r="C286" s="212" t="s">
        <v>821</v>
      </c>
      <c r="D286" s="211" t="s">
        <v>1018</v>
      </c>
      <c r="E286" s="211">
        <v>11</v>
      </c>
      <c r="F286" s="212">
        <v>1</v>
      </c>
    </row>
    <row r="287" spans="1:6" ht="30.75" thickBot="1">
      <c r="A287" s="192"/>
      <c r="B287" s="211">
        <v>2016</v>
      </c>
      <c r="C287" s="212" t="s">
        <v>824</v>
      </c>
      <c r="D287" s="211" t="s">
        <v>1019</v>
      </c>
      <c r="E287" s="211">
        <v>10</v>
      </c>
      <c r="F287" s="212">
        <v>1</v>
      </c>
    </row>
    <row r="288" spans="1:6" ht="16.5" thickBot="1">
      <c r="A288" s="192"/>
      <c r="B288" s="211">
        <v>2016</v>
      </c>
      <c r="C288" s="212" t="s">
        <v>821</v>
      </c>
      <c r="D288" s="211" t="s">
        <v>1020</v>
      </c>
      <c r="E288" s="211">
        <v>10</v>
      </c>
      <c r="F288" s="212">
        <v>1</v>
      </c>
    </row>
    <row r="289" spans="1:6" ht="16.5" thickBot="1">
      <c r="A289" s="192"/>
      <c r="B289" s="211">
        <v>2016</v>
      </c>
      <c r="C289" s="212" t="s">
        <v>821</v>
      </c>
      <c r="D289" s="211" t="s">
        <v>1021</v>
      </c>
      <c r="E289" s="211">
        <v>9</v>
      </c>
      <c r="F289" s="212">
        <v>1</v>
      </c>
    </row>
    <row r="290" spans="1:6" ht="30.75" thickBot="1">
      <c r="A290" s="192"/>
      <c r="B290" s="211">
        <v>2016</v>
      </c>
      <c r="C290" s="212" t="s">
        <v>824</v>
      </c>
      <c r="D290" s="211" t="s">
        <v>1022</v>
      </c>
      <c r="E290" s="211">
        <v>8</v>
      </c>
      <c r="F290" s="212">
        <v>1</v>
      </c>
    </row>
    <row r="291" spans="1:6" ht="16.5" thickBot="1">
      <c r="A291" s="192"/>
      <c r="B291" s="211">
        <v>2016</v>
      </c>
      <c r="C291" s="212" t="s">
        <v>821</v>
      </c>
      <c r="D291" s="211" t="s">
        <v>1023</v>
      </c>
      <c r="E291" s="211">
        <v>8</v>
      </c>
      <c r="F291" s="212">
        <v>1</v>
      </c>
    </row>
    <row r="292" spans="1:6" ht="16.5" thickBot="1">
      <c r="A292" s="192"/>
      <c r="B292" s="211">
        <v>2016</v>
      </c>
      <c r="C292" s="212" t="s">
        <v>821</v>
      </c>
      <c r="D292" s="211" t="s">
        <v>1024</v>
      </c>
      <c r="E292" s="211">
        <v>11</v>
      </c>
      <c r="F292" s="212">
        <v>1</v>
      </c>
    </row>
    <row r="293" spans="1:6" ht="16.5" thickBot="1">
      <c r="A293" s="192"/>
      <c r="B293" s="211">
        <v>2016</v>
      </c>
      <c r="C293" s="212" t="s">
        <v>821</v>
      </c>
      <c r="D293" s="211" t="s">
        <v>1025</v>
      </c>
      <c r="E293" s="211">
        <v>10</v>
      </c>
      <c r="F293" s="212">
        <v>1</v>
      </c>
    </row>
    <row r="294" spans="1:6" ht="30.75" thickBot="1">
      <c r="A294" s="192"/>
      <c r="B294" s="211">
        <v>2016</v>
      </c>
      <c r="C294" s="212" t="s">
        <v>824</v>
      </c>
      <c r="D294" s="211" t="s">
        <v>1026</v>
      </c>
      <c r="E294" s="211">
        <v>10</v>
      </c>
      <c r="F294" s="212">
        <v>1</v>
      </c>
    </row>
    <row r="295" spans="1:6" ht="16.5" thickBot="1">
      <c r="A295" s="192"/>
      <c r="B295" s="211">
        <v>2016</v>
      </c>
      <c r="C295" s="212" t="s">
        <v>821</v>
      </c>
      <c r="D295" s="211" t="s">
        <v>1027</v>
      </c>
      <c r="E295" s="211">
        <v>9</v>
      </c>
      <c r="F295" s="212">
        <v>1</v>
      </c>
    </row>
    <row r="296" spans="1:6" ht="16.5" thickBot="1">
      <c r="A296" s="192"/>
      <c r="B296" s="211">
        <v>2016</v>
      </c>
      <c r="C296" s="212" t="s">
        <v>821</v>
      </c>
      <c r="D296" s="211" t="s">
        <v>1028</v>
      </c>
      <c r="E296" s="211">
        <v>8</v>
      </c>
      <c r="F296" s="212">
        <v>1</v>
      </c>
    </row>
    <row r="297" spans="1:6" ht="30.75" thickBot="1">
      <c r="A297" s="192"/>
      <c r="B297" s="211">
        <v>2016</v>
      </c>
      <c r="C297" s="212" t="s">
        <v>824</v>
      </c>
      <c r="D297" s="211" t="s">
        <v>1029</v>
      </c>
      <c r="E297" s="211">
        <v>8</v>
      </c>
      <c r="F297" s="212">
        <v>1</v>
      </c>
    </row>
    <row r="298" spans="1:6" ht="16.5" thickBot="1">
      <c r="A298" s="192"/>
      <c r="B298" s="211">
        <v>2016</v>
      </c>
      <c r="C298" s="212" t="s">
        <v>821</v>
      </c>
      <c r="D298" s="211" t="s">
        <v>1030</v>
      </c>
      <c r="E298" s="211">
        <v>11</v>
      </c>
      <c r="F298" s="212">
        <v>1</v>
      </c>
    </row>
    <row r="299" spans="1:6" ht="16.5" thickBot="1">
      <c r="A299" s="192"/>
      <c r="B299" s="211">
        <v>2016</v>
      </c>
      <c r="C299" s="212" t="s">
        <v>821</v>
      </c>
      <c r="D299" s="211" t="s">
        <v>1031</v>
      </c>
      <c r="E299" s="211">
        <v>10</v>
      </c>
      <c r="F299" s="212">
        <v>1</v>
      </c>
    </row>
    <row r="300" spans="1:6" ht="30.75" thickBot="1">
      <c r="A300" s="192"/>
      <c r="B300" s="211">
        <v>2016</v>
      </c>
      <c r="C300" s="212" t="s">
        <v>824</v>
      </c>
      <c r="D300" s="211" t="s">
        <v>1032</v>
      </c>
      <c r="E300" s="211">
        <v>10</v>
      </c>
      <c r="F300" s="212">
        <v>1</v>
      </c>
    </row>
    <row r="301" spans="1:6" ht="16.5" thickBot="1">
      <c r="A301" s="192"/>
      <c r="B301" s="211">
        <v>2016</v>
      </c>
      <c r="C301" s="212" t="s">
        <v>821</v>
      </c>
      <c r="D301" s="211" t="s">
        <v>1033</v>
      </c>
      <c r="E301" s="211">
        <v>9</v>
      </c>
      <c r="F301" s="212">
        <v>1</v>
      </c>
    </row>
    <row r="302" spans="1:6" ht="16.5" thickBot="1">
      <c r="A302" s="192"/>
      <c r="B302" s="211">
        <v>2016</v>
      </c>
      <c r="C302" s="212" t="s">
        <v>821</v>
      </c>
      <c r="D302" s="211" t="s">
        <v>1034</v>
      </c>
      <c r="E302" s="211">
        <v>8</v>
      </c>
      <c r="F302" s="212">
        <v>1</v>
      </c>
    </row>
    <row r="303" spans="1:6" ht="30.75" thickBot="1">
      <c r="A303" s="192"/>
      <c r="B303" s="211">
        <v>2016</v>
      </c>
      <c r="C303" s="212" t="s">
        <v>824</v>
      </c>
      <c r="D303" s="211" t="s">
        <v>1035</v>
      </c>
      <c r="E303" s="211">
        <v>8</v>
      </c>
      <c r="F303" s="212">
        <v>1</v>
      </c>
    </row>
    <row r="304" spans="1:6" ht="16.5" thickBot="1">
      <c r="A304" s="192"/>
      <c r="B304" s="211">
        <v>2016</v>
      </c>
      <c r="C304" s="212" t="s">
        <v>821</v>
      </c>
      <c r="D304" s="211" t="s">
        <v>1036</v>
      </c>
      <c r="E304" s="211">
        <v>11</v>
      </c>
      <c r="F304" s="212">
        <v>1</v>
      </c>
    </row>
    <row r="305" spans="1:6" ht="30.75" thickBot="1">
      <c r="A305" s="192"/>
      <c r="B305" s="211">
        <v>2016</v>
      </c>
      <c r="C305" s="212" t="s">
        <v>824</v>
      </c>
      <c r="D305" s="211" t="s">
        <v>1037</v>
      </c>
      <c r="E305" s="211">
        <v>10</v>
      </c>
      <c r="F305" s="212">
        <v>1</v>
      </c>
    </row>
    <row r="306" spans="1:6" ht="16.5" thickBot="1">
      <c r="A306" s="192"/>
      <c r="B306" s="211">
        <v>2016</v>
      </c>
      <c r="C306" s="212" t="s">
        <v>821</v>
      </c>
      <c r="D306" s="211" t="s">
        <v>1028</v>
      </c>
      <c r="E306" s="211">
        <v>10</v>
      </c>
      <c r="F306" s="212">
        <v>1</v>
      </c>
    </row>
    <row r="307" spans="1:6" ht="16.5" thickBot="1">
      <c r="A307" s="192"/>
      <c r="B307" s="211">
        <v>2016</v>
      </c>
      <c r="C307" s="212" t="s">
        <v>821</v>
      </c>
      <c r="D307" s="211" t="s">
        <v>1038</v>
      </c>
      <c r="E307" s="211">
        <v>9</v>
      </c>
      <c r="F307" s="212">
        <v>1</v>
      </c>
    </row>
    <row r="308" spans="1:6" ht="30.75" thickBot="1">
      <c r="A308" s="192"/>
      <c r="B308" s="211">
        <v>2016</v>
      </c>
      <c r="C308" s="212" t="s">
        <v>824</v>
      </c>
      <c r="D308" s="211" t="s">
        <v>1039</v>
      </c>
      <c r="E308" s="211">
        <v>8</v>
      </c>
      <c r="F308" s="212">
        <v>1</v>
      </c>
    </row>
    <row r="309" spans="1:6" ht="16.5" thickBot="1">
      <c r="A309" s="192"/>
      <c r="B309" s="211">
        <v>2016</v>
      </c>
      <c r="C309" s="212" t="s">
        <v>821</v>
      </c>
      <c r="D309" s="211" t="s">
        <v>1040</v>
      </c>
      <c r="E309" s="211">
        <v>8</v>
      </c>
      <c r="F309" s="212">
        <v>1</v>
      </c>
    </row>
    <row r="310" spans="1:6" ht="30.75" thickBot="1">
      <c r="A310" s="192"/>
      <c r="B310" s="211">
        <v>2016</v>
      </c>
      <c r="C310" s="212" t="s">
        <v>824</v>
      </c>
      <c r="D310" s="211" t="s">
        <v>1041</v>
      </c>
      <c r="E310" s="211">
        <v>11</v>
      </c>
      <c r="F310" s="212">
        <v>1</v>
      </c>
    </row>
    <row r="311" spans="1:6" ht="16.5" thickBot="1">
      <c r="A311" s="192"/>
      <c r="B311" s="211">
        <v>2016</v>
      </c>
      <c r="C311" s="212" t="s">
        <v>821</v>
      </c>
      <c r="D311" s="211" t="s">
        <v>1042</v>
      </c>
      <c r="E311" s="211">
        <v>10</v>
      </c>
      <c r="F311" s="212">
        <v>1</v>
      </c>
    </row>
    <row r="312" spans="1:6" ht="30.75" thickBot="1">
      <c r="A312" s="192"/>
      <c r="B312" s="211">
        <v>2016</v>
      </c>
      <c r="C312" s="212" t="s">
        <v>824</v>
      </c>
      <c r="D312" s="211" t="s">
        <v>1043</v>
      </c>
      <c r="E312" s="211">
        <v>10</v>
      </c>
      <c r="F312" s="212">
        <v>1</v>
      </c>
    </row>
    <row r="313" spans="1:6" ht="30.75" thickBot="1">
      <c r="A313" s="192"/>
      <c r="B313" s="211">
        <v>2016</v>
      </c>
      <c r="C313" s="212" t="s">
        <v>824</v>
      </c>
      <c r="D313" s="211" t="s">
        <v>1044</v>
      </c>
      <c r="E313" s="211">
        <v>9</v>
      </c>
      <c r="F313" s="212">
        <v>1</v>
      </c>
    </row>
    <row r="314" spans="1:6" ht="30.75" thickBot="1">
      <c r="A314" s="192"/>
      <c r="B314" s="211">
        <v>2016</v>
      </c>
      <c r="C314" s="212" t="s">
        <v>824</v>
      </c>
      <c r="D314" s="211" t="s">
        <v>1045</v>
      </c>
      <c r="E314" s="211">
        <v>8</v>
      </c>
      <c r="F314" s="212">
        <v>1</v>
      </c>
    </row>
    <row r="315" spans="1:6" ht="30.75" thickBot="1">
      <c r="A315" s="192"/>
      <c r="B315" s="211">
        <v>2016</v>
      </c>
      <c r="C315" s="212" t="s">
        <v>824</v>
      </c>
      <c r="D315" s="211" t="s">
        <v>1046</v>
      </c>
      <c r="E315" s="211">
        <v>8</v>
      </c>
      <c r="F315" s="212">
        <v>1</v>
      </c>
    </row>
    <row r="316" spans="1:6" ht="30.75" thickBot="1">
      <c r="A316" s="192"/>
      <c r="B316" s="211">
        <v>2016</v>
      </c>
      <c r="C316" s="212" t="s">
        <v>824</v>
      </c>
      <c r="D316" s="211" t="s">
        <v>1047</v>
      </c>
      <c r="E316" s="211">
        <v>10</v>
      </c>
      <c r="F316" s="212">
        <v>1</v>
      </c>
    </row>
    <row r="317" spans="1:6" ht="16.5" thickBot="1">
      <c r="A317" s="192"/>
      <c r="B317" s="211">
        <v>2016</v>
      </c>
      <c r="C317" s="212" t="s">
        <v>821</v>
      </c>
      <c r="D317" s="211" t="s">
        <v>1048</v>
      </c>
      <c r="E317" s="211">
        <v>11</v>
      </c>
      <c r="F317" s="212">
        <v>1</v>
      </c>
    </row>
    <row r="318" spans="1:6" ht="16.5" thickBot="1">
      <c r="A318" s="192"/>
      <c r="B318" s="211">
        <v>2016</v>
      </c>
      <c r="C318" s="212" t="s">
        <v>956</v>
      </c>
      <c r="D318" s="211" t="s">
        <v>1049</v>
      </c>
      <c r="E318" s="211">
        <v>35</v>
      </c>
      <c r="F318" s="212">
        <v>2</v>
      </c>
    </row>
    <row r="319" spans="1:6" ht="16.5" thickBot="1">
      <c r="A319" s="192"/>
      <c r="B319" s="211">
        <v>2016</v>
      </c>
      <c r="C319" s="212" t="s">
        <v>956</v>
      </c>
      <c r="D319" s="211" t="s">
        <v>1050</v>
      </c>
      <c r="E319" s="211">
        <v>36</v>
      </c>
      <c r="F319" s="212">
        <v>2</v>
      </c>
    </row>
    <row r="320" spans="1:6" ht="16.5" thickBot="1">
      <c r="A320" s="192"/>
      <c r="B320" s="211">
        <v>2016</v>
      </c>
      <c r="C320" s="212" t="s">
        <v>956</v>
      </c>
      <c r="D320" s="211" t="s">
        <v>1051</v>
      </c>
      <c r="E320" s="211">
        <v>36</v>
      </c>
      <c r="F320" s="212">
        <v>2</v>
      </c>
    </row>
    <row r="321" spans="1:6" ht="16.5" thickBot="1">
      <c r="A321" s="192"/>
      <c r="B321" s="211">
        <v>2016</v>
      </c>
      <c r="C321" s="212" t="s">
        <v>956</v>
      </c>
      <c r="D321" s="211" t="s">
        <v>1052</v>
      </c>
      <c r="E321" s="211">
        <v>32</v>
      </c>
      <c r="F321" s="212">
        <v>2</v>
      </c>
    </row>
    <row r="322" spans="1:6" ht="30.75" thickBot="1">
      <c r="A322" s="192"/>
      <c r="B322" s="211">
        <v>2015</v>
      </c>
      <c r="C322" s="212" t="s">
        <v>834</v>
      </c>
      <c r="D322" s="211" t="s">
        <v>883</v>
      </c>
      <c r="E322" s="211">
        <v>9</v>
      </c>
      <c r="F322" s="212">
        <v>1</v>
      </c>
    </row>
    <row r="323" spans="1:6" ht="30.75" thickBot="1">
      <c r="A323" s="192"/>
      <c r="B323" s="211">
        <v>2015</v>
      </c>
      <c r="C323" s="212" t="s">
        <v>834</v>
      </c>
      <c r="D323" s="211" t="s">
        <v>884</v>
      </c>
      <c r="E323" s="211">
        <v>9</v>
      </c>
      <c r="F323" s="212">
        <v>1</v>
      </c>
    </row>
    <row r="324" spans="1:6" ht="30.75" thickBot="1">
      <c r="A324" s="192"/>
      <c r="B324" s="211">
        <v>2015</v>
      </c>
      <c r="C324" s="212" t="s">
        <v>834</v>
      </c>
      <c r="D324" s="211" t="s">
        <v>885</v>
      </c>
      <c r="E324" s="211">
        <v>8</v>
      </c>
      <c r="F324" s="212">
        <v>1</v>
      </c>
    </row>
    <row r="325" spans="1:6" ht="30.75" thickBot="1">
      <c r="A325" s="192"/>
      <c r="B325" s="211">
        <v>2015</v>
      </c>
      <c r="C325" s="212" t="s">
        <v>834</v>
      </c>
      <c r="D325" s="211" t="s">
        <v>886</v>
      </c>
      <c r="E325" s="211">
        <v>8</v>
      </c>
      <c r="F325" s="212">
        <v>1</v>
      </c>
    </row>
    <row r="326" spans="1:6" ht="30.75" thickBot="1">
      <c r="A326" s="192"/>
      <c r="B326" s="211">
        <v>2015</v>
      </c>
      <c r="C326" s="212" t="s">
        <v>834</v>
      </c>
      <c r="D326" s="211" t="s">
        <v>887</v>
      </c>
      <c r="E326" s="211">
        <v>9</v>
      </c>
      <c r="F326" s="212">
        <v>1</v>
      </c>
    </row>
    <row r="327" spans="1:6" ht="30.75" thickBot="1">
      <c r="A327" s="192"/>
      <c r="B327" s="211">
        <v>2015</v>
      </c>
      <c r="C327" s="212" t="s">
        <v>834</v>
      </c>
      <c r="D327" s="211" t="s">
        <v>888</v>
      </c>
      <c r="E327" s="211">
        <v>10</v>
      </c>
      <c r="F327" s="212">
        <v>1</v>
      </c>
    </row>
    <row r="328" spans="1:6" ht="30.75" thickBot="1">
      <c r="A328" s="192"/>
      <c r="B328" s="211">
        <v>2015</v>
      </c>
      <c r="C328" s="212" t="s">
        <v>834</v>
      </c>
      <c r="D328" s="211" t="s">
        <v>889</v>
      </c>
      <c r="E328" s="211">
        <v>10</v>
      </c>
      <c r="F328" s="212">
        <v>1</v>
      </c>
    </row>
    <row r="329" spans="1:6" ht="30.75" thickBot="1">
      <c r="A329" s="192"/>
      <c r="B329" s="211">
        <v>2015</v>
      </c>
      <c r="C329" s="212" t="s">
        <v>834</v>
      </c>
      <c r="D329" s="211" t="s">
        <v>890</v>
      </c>
      <c r="E329" s="211">
        <v>11</v>
      </c>
      <c r="F329" s="212">
        <v>1</v>
      </c>
    </row>
    <row r="330" spans="1:6" ht="16.5" thickBot="1">
      <c r="A330" s="192"/>
      <c r="B330" s="211">
        <v>2015</v>
      </c>
      <c r="C330" s="212" t="s">
        <v>821</v>
      </c>
      <c r="D330" s="211" t="s">
        <v>891</v>
      </c>
      <c r="E330" s="211">
        <v>9</v>
      </c>
      <c r="F330" s="212">
        <v>1</v>
      </c>
    </row>
    <row r="331" spans="1:6" ht="16.5" thickBot="1">
      <c r="A331" s="192"/>
      <c r="B331" s="211">
        <v>2015</v>
      </c>
      <c r="C331" s="212" t="s">
        <v>821</v>
      </c>
      <c r="D331" s="211" t="s">
        <v>892</v>
      </c>
      <c r="E331" s="211">
        <v>8</v>
      </c>
      <c r="F331" s="212">
        <v>1</v>
      </c>
    </row>
    <row r="332" spans="1:6" ht="16.5" thickBot="1">
      <c r="A332" s="192"/>
      <c r="B332" s="211">
        <v>2015</v>
      </c>
      <c r="C332" s="212" t="s">
        <v>821</v>
      </c>
      <c r="D332" s="211" t="s">
        <v>893</v>
      </c>
      <c r="E332" s="211">
        <v>10</v>
      </c>
      <c r="F332" s="212">
        <v>2</v>
      </c>
    </row>
    <row r="333" spans="1:6" ht="30.75" thickBot="1">
      <c r="A333" s="192"/>
      <c r="B333" s="211">
        <v>2015</v>
      </c>
      <c r="C333" s="212" t="s">
        <v>824</v>
      </c>
      <c r="D333" s="211" t="s">
        <v>894</v>
      </c>
      <c r="E333" s="211">
        <v>10</v>
      </c>
      <c r="F333" s="212">
        <v>1</v>
      </c>
    </row>
    <row r="334" spans="1:6" ht="16.5" thickBot="1">
      <c r="A334" s="192"/>
      <c r="B334" s="211">
        <v>2015</v>
      </c>
      <c r="C334" s="212" t="s">
        <v>821</v>
      </c>
      <c r="D334" s="211" t="s">
        <v>895</v>
      </c>
      <c r="E334" s="211">
        <v>10</v>
      </c>
      <c r="F334" s="212">
        <v>2</v>
      </c>
    </row>
    <row r="335" spans="1:6" ht="16.5" thickBot="1">
      <c r="A335" s="192"/>
      <c r="B335" s="211">
        <v>2015</v>
      </c>
      <c r="C335" s="212" t="s">
        <v>821</v>
      </c>
      <c r="D335" s="211" t="s">
        <v>896</v>
      </c>
      <c r="E335" s="211">
        <v>9</v>
      </c>
      <c r="F335" s="212">
        <v>1</v>
      </c>
    </row>
    <row r="336" spans="1:6" ht="16.5" thickBot="1">
      <c r="A336" s="192"/>
      <c r="B336" s="211">
        <v>2015</v>
      </c>
      <c r="C336" s="212" t="s">
        <v>821</v>
      </c>
      <c r="D336" s="211" t="s">
        <v>897</v>
      </c>
      <c r="E336" s="211">
        <v>8</v>
      </c>
      <c r="F336" s="212">
        <v>1</v>
      </c>
    </row>
    <row r="337" spans="1:6" ht="16.5" thickBot="1">
      <c r="A337" s="192"/>
      <c r="B337" s="211">
        <v>2015</v>
      </c>
      <c r="C337" s="212" t="s">
        <v>821</v>
      </c>
      <c r="D337" s="211" t="s">
        <v>898</v>
      </c>
      <c r="E337" s="211">
        <v>9</v>
      </c>
      <c r="F337" s="212">
        <v>1</v>
      </c>
    </row>
    <row r="338" spans="1:6" ht="16.5" thickBot="1">
      <c r="A338" s="192"/>
      <c r="B338" s="211">
        <v>2015</v>
      </c>
      <c r="C338" s="212" t="s">
        <v>821</v>
      </c>
      <c r="D338" s="211" t="s">
        <v>899</v>
      </c>
      <c r="E338" s="211">
        <v>11</v>
      </c>
      <c r="F338" s="212">
        <v>1</v>
      </c>
    </row>
    <row r="339" spans="1:6" ht="16.5" thickBot="1">
      <c r="A339" s="192"/>
      <c r="B339" s="211">
        <v>2015</v>
      </c>
      <c r="C339" s="212" t="s">
        <v>821</v>
      </c>
      <c r="D339" s="211" t="s">
        <v>900</v>
      </c>
      <c r="E339" s="211">
        <v>11</v>
      </c>
      <c r="F339" s="212">
        <v>2</v>
      </c>
    </row>
    <row r="340" spans="1:6" ht="16.5" thickBot="1">
      <c r="A340" s="192"/>
      <c r="B340" s="211">
        <v>2015</v>
      </c>
      <c r="C340" s="212" t="s">
        <v>821</v>
      </c>
      <c r="D340" s="211" t="s">
        <v>901</v>
      </c>
      <c r="E340" s="211">
        <v>10</v>
      </c>
      <c r="F340" s="212">
        <v>1</v>
      </c>
    </row>
    <row r="341" spans="1:6" ht="16.5" thickBot="1">
      <c r="A341" s="192"/>
      <c r="B341" s="211">
        <v>2015</v>
      </c>
      <c r="C341" s="212" t="s">
        <v>821</v>
      </c>
      <c r="D341" s="211" t="s">
        <v>902</v>
      </c>
      <c r="E341" s="211">
        <v>9</v>
      </c>
      <c r="F341" s="212">
        <v>2</v>
      </c>
    </row>
    <row r="342" spans="1:6" ht="16.5" thickBot="1">
      <c r="A342" s="192"/>
      <c r="B342" s="211">
        <v>2015</v>
      </c>
      <c r="C342" s="212" t="s">
        <v>821</v>
      </c>
      <c r="D342" s="211" t="s">
        <v>903</v>
      </c>
      <c r="E342" s="211">
        <v>9</v>
      </c>
      <c r="F342" s="212">
        <v>1</v>
      </c>
    </row>
    <row r="343" spans="1:6" ht="16.5" thickBot="1">
      <c r="A343" s="192"/>
      <c r="B343" s="211">
        <v>2015</v>
      </c>
      <c r="C343" s="212" t="s">
        <v>821</v>
      </c>
      <c r="D343" s="211" t="s">
        <v>904</v>
      </c>
      <c r="E343" s="211">
        <v>8</v>
      </c>
      <c r="F343" s="212">
        <v>1</v>
      </c>
    </row>
    <row r="344" spans="1:6" ht="16.5" thickBot="1">
      <c r="A344" s="192"/>
      <c r="B344" s="211">
        <v>2015</v>
      </c>
      <c r="C344" s="212" t="s">
        <v>821</v>
      </c>
      <c r="D344" s="211" t="s">
        <v>905</v>
      </c>
      <c r="E344" s="211">
        <v>10</v>
      </c>
      <c r="F344" s="212">
        <v>1</v>
      </c>
    </row>
    <row r="345" spans="1:6" ht="16.5" thickBot="1">
      <c r="A345" s="192"/>
      <c r="B345" s="211">
        <v>2015</v>
      </c>
      <c r="C345" s="212" t="s">
        <v>821</v>
      </c>
      <c r="D345" s="211" t="s">
        <v>906</v>
      </c>
      <c r="E345" s="211">
        <v>10</v>
      </c>
      <c r="F345" s="212">
        <v>1</v>
      </c>
    </row>
    <row r="346" spans="1:6" ht="16.5" thickBot="1">
      <c r="A346" s="192"/>
      <c r="B346" s="211">
        <v>2015</v>
      </c>
      <c r="C346" s="212" t="s">
        <v>821</v>
      </c>
      <c r="D346" s="211" t="s">
        <v>907</v>
      </c>
      <c r="E346" s="211">
        <v>9</v>
      </c>
      <c r="F346" s="212">
        <v>1</v>
      </c>
    </row>
    <row r="347" spans="1:6" ht="16.5" thickBot="1">
      <c r="A347" s="192"/>
      <c r="B347" s="211">
        <v>2015</v>
      </c>
      <c r="C347" s="212" t="s">
        <v>821</v>
      </c>
      <c r="D347" s="211" t="s">
        <v>908</v>
      </c>
      <c r="E347" s="211">
        <v>8</v>
      </c>
      <c r="F347" s="212">
        <v>1</v>
      </c>
    </row>
    <row r="348" spans="1:6" ht="16.5" thickBot="1">
      <c r="A348" s="192"/>
      <c r="B348" s="211">
        <v>2015</v>
      </c>
      <c r="C348" s="212" t="s">
        <v>821</v>
      </c>
      <c r="D348" s="211" t="s">
        <v>909</v>
      </c>
      <c r="E348" s="211">
        <v>8</v>
      </c>
      <c r="F348" s="212">
        <v>1</v>
      </c>
    </row>
    <row r="349" spans="1:6" ht="16.5" thickBot="1">
      <c r="A349" s="192"/>
      <c r="B349" s="211">
        <v>2015</v>
      </c>
      <c r="C349" s="212" t="s">
        <v>821</v>
      </c>
      <c r="D349" s="211" t="s">
        <v>910</v>
      </c>
      <c r="E349" s="211">
        <v>8</v>
      </c>
      <c r="F349" s="212">
        <v>1</v>
      </c>
    </row>
    <row r="350" spans="1:6" ht="16.5" thickBot="1">
      <c r="A350" s="192"/>
      <c r="B350" s="211">
        <v>2015</v>
      </c>
      <c r="C350" s="212" t="s">
        <v>821</v>
      </c>
      <c r="D350" s="211" t="s">
        <v>911</v>
      </c>
      <c r="E350" s="211">
        <v>10</v>
      </c>
      <c r="F350" s="212">
        <v>1</v>
      </c>
    </row>
    <row r="351" spans="1:6" ht="16.5" thickBot="1">
      <c r="A351" s="192"/>
      <c r="B351" s="211">
        <v>2015</v>
      </c>
      <c r="C351" s="212" t="s">
        <v>821</v>
      </c>
      <c r="D351" s="211" t="s">
        <v>912</v>
      </c>
      <c r="E351" s="211">
        <v>11</v>
      </c>
      <c r="F351" s="212">
        <v>1</v>
      </c>
    </row>
    <row r="352" spans="1:6" ht="16.5" thickBot="1">
      <c r="A352" s="192"/>
      <c r="B352" s="211">
        <v>2015</v>
      </c>
      <c r="C352" s="212" t="s">
        <v>821</v>
      </c>
      <c r="D352" s="211" t="s">
        <v>913</v>
      </c>
      <c r="E352" s="211">
        <v>10</v>
      </c>
      <c r="F352" s="212">
        <v>1</v>
      </c>
    </row>
    <row r="353" spans="1:6" ht="16.5" thickBot="1">
      <c r="A353" s="192"/>
      <c r="B353" s="211">
        <v>2015</v>
      </c>
      <c r="C353" s="212" t="s">
        <v>821</v>
      </c>
      <c r="D353" s="211"/>
      <c r="E353" s="211">
        <v>11</v>
      </c>
      <c r="F353" s="212">
        <v>1</v>
      </c>
    </row>
    <row r="354" spans="1:6" ht="16.5" thickBot="1">
      <c r="A354" s="192"/>
      <c r="B354" s="211">
        <v>2015</v>
      </c>
      <c r="C354" s="212" t="s">
        <v>821</v>
      </c>
      <c r="D354" s="211"/>
      <c r="E354" s="211">
        <v>10</v>
      </c>
      <c r="F354" s="212">
        <v>1</v>
      </c>
    </row>
    <row r="355" spans="1:6" ht="16.5" thickBot="1">
      <c r="A355" s="192"/>
      <c r="B355" s="211">
        <v>2015</v>
      </c>
      <c r="C355" s="212" t="s">
        <v>821</v>
      </c>
      <c r="D355" s="211" t="s">
        <v>914</v>
      </c>
      <c r="E355" s="211">
        <v>10</v>
      </c>
      <c r="F355" s="212">
        <v>1</v>
      </c>
    </row>
    <row r="356" spans="1:6" ht="16.5" thickBot="1">
      <c r="A356" s="192"/>
      <c r="B356" s="211">
        <v>2015</v>
      </c>
      <c r="C356" s="212" t="s">
        <v>821</v>
      </c>
      <c r="D356" s="211" t="s">
        <v>915</v>
      </c>
      <c r="E356" s="211">
        <v>10</v>
      </c>
      <c r="F356" s="212">
        <v>1</v>
      </c>
    </row>
    <row r="357" spans="1:6" ht="16.5" thickBot="1">
      <c r="A357" s="192"/>
      <c r="B357" s="211">
        <v>2015</v>
      </c>
      <c r="C357" s="212" t="s">
        <v>821</v>
      </c>
      <c r="D357" s="211" t="s">
        <v>1204</v>
      </c>
      <c r="E357" s="211">
        <v>10</v>
      </c>
      <c r="F357" s="212">
        <v>1</v>
      </c>
    </row>
    <row r="358" spans="1:6" ht="16.5" thickBot="1">
      <c r="A358" s="192"/>
      <c r="B358" s="211">
        <v>2015</v>
      </c>
      <c r="C358" s="212" t="s">
        <v>821</v>
      </c>
      <c r="D358" s="211" t="s">
        <v>1205</v>
      </c>
      <c r="E358" s="211">
        <v>9</v>
      </c>
      <c r="F358" s="212">
        <v>1</v>
      </c>
    </row>
    <row r="359" spans="1:6" ht="16.5" thickBot="1">
      <c r="A359" s="192"/>
      <c r="B359" s="211">
        <v>2015</v>
      </c>
      <c r="C359" s="212" t="s">
        <v>821</v>
      </c>
      <c r="D359" s="211" t="s">
        <v>1206</v>
      </c>
      <c r="E359" s="211">
        <v>9</v>
      </c>
      <c r="F359" s="212">
        <v>1</v>
      </c>
    </row>
    <row r="360" spans="1:6" ht="16.5" thickBot="1">
      <c r="A360" s="192"/>
      <c r="B360" s="211">
        <v>2015</v>
      </c>
      <c r="C360" s="212" t="s">
        <v>821</v>
      </c>
      <c r="D360" s="211" t="s">
        <v>1207</v>
      </c>
      <c r="E360" s="211">
        <v>10</v>
      </c>
      <c r="F360" s="212">
        <v>1</v>
      </c>
    </row>
    <row r="361" spans="1:6" ht="16.5" thickBot="1">
      <c r="A361" s="192"/>
      <c r="B361" s="211">
        <v>2015</v>
      </c>
      <c r="C361" s="212" t="s">
        <v>821</v>
      </c>
      <c r="D361" s="211" t="s">
        <v>1208</v>
      </c>
      <c r="E361" s="211">
        <v>9</v>
      </c>
      <c r="F361" s="212">
        <v>1</v>
      </c>
    </row>
    <row r="362" spans="1:6" ht="16.5" thickBot="1">
      <c r="A362" s="192"/>
      <c r="B362" s="211">
        <v>2015</v>
      </c>
      <c r="C362" s="212" t="s">
        <v>821</v>
      </c>
      <c r="D362" s="211" t="s">
        <v>916</v>
      </c>
      <c r="E362" s="211">
        <v>9</v>
      </c>
      <c r="F362" s="212">
        <v>1</v>
      </c>
    </row>
    <row r="363" spans="1:6" ht="16.5" thickBot="1">
      <c r="A363" s="192"/>
      <c r="B363" s="211">
        <v>2015</v>
      </c>
      <c r="C363" s="212" t="s">
        <v>821</v>
      </c>
      <c r="D363" s="211" t="s">
        <v>917</v>
      </c>
      <c r="E363" s="211">
        <v>9</v>
      </c>
      <c r="F363" s="212">
        <v>1</v>
      </c>
    </row>
    <row r="364" spans="1:6" ht="16.5" thickBot="1">
      <c r="A364" s="192"/>
      <c r="B364" s="211">
        <v>2015</v>
      </c>
      <c r="C364" s="212" t="s">
        <v>821</v>
      </c>
      <c r="D364" s="211" t="s">
        <v>918</v>
      </c>
      <c r="E364" s="211">
        <v>8</v>
      </c>
      <c r="F364" s="212">
        <v>1</v>
      </c>
    </row>
    <row r="365" spans="1:6" ht="16.5" thickBot="1">
      <c r="A365" s="192"/>
      <c r="B365" s="211">
        <v>2015</v>
      </c>
      <c r="C365" s="212" t="s">
        <v>821</v>
      </c>
      <c r="D365" s="211" t="s">
        <v>1209</v>
      </c>
      <c r="E365" s="211">
        <v>8</v>
      </c>
      <c r="F365" s="212">
        <v>1</v>
      </c>
    </row>
    <row r="366" spans="1:6" ht="30.75" thickBot="1">
      <c r="A366" s="192"/>
      <c r="B366" s="211">
        <v>2015</v>
      </c>
      <c r="C366" s="212" t="s">
        <v>834</v>
      </c>
      <c r="D366" s="211" t="s">
        <v>919</v>
      </c>
      <c r="E366" s="211">
        <v>9</v>
      </c>
      <c r="F366" s="212">
        <v>1</v>
      </c>
    </row>
    <row r="367" spans="1:6" ht="30.75" thickBot="1">
      <c r="A367" s="192"/>
      <c r="B367" s="211">
        <v>2015</v>
      </c>
      <c r="C367" s="212" t="s">
        <v>834</v>
      </c>
      <c r="D367" s="211" t="s">
        <v>920</v>
      </c>
      <c r="E367" s="211">
        <v>9</v>
      </c>
      <c r="F367" s="212">
        <v>1</v>
      </c>
    </row>
    <row r="368" spans="1:6" ht="30.75" thickBot="1">
      <c r="A368" s="192"/>
      <c r="B368" s="211">
        <v>2015</v>
      </c>
      <c r="C368" s="212" t="s">
        <v>834</v>
      </c>
      <c r="D368" s="211" t="s">
        <v>921</v>
      </c>
      <c r="E368" s="211">
        <v>9</v>
      </c>
      <c r="F368" s="212">
        <v>1</v>
      </c>
    </row>
    <row r="369" spans="1:6" ht="16.5" thickBot="1">
      <c r="A369" s="192"/>
      <c r="B369" s="211">
        <v>2015</v>
      </c>
      <c r="C369" s="212" t="s">
        <v>821</v>
      </c>
      <c r="D369" s="211" t="s">
        <v>922</v>
      </c>
      <c r="E369" s="211">
        <v>9</v>
      </c>
      <c r="F369" s="212">
        <v>1</v>
      </c>
    </row>
    <row r="370" spans="1:6" ht="16.5" thickBot="1">
      <c r="A370" s="192"/>
      <c r="B370" s="211">
        <v>2015</v>
      </c>
      <c r="C370" s="212" t="s">
        <v>821</v>
      </c>
      <c r="D370" s="211" t="s">
        <v>923</v>
      </c>
      <c r="E370" s="211">
        <v>9</v>
      </c>
      <c r="F370" s="212">
        <v>1</v>
      </c>
    </row>
    <row r="371" spans="1:6" ht="16.5" thickBot="1">
      <c r="A371" s="192"/>
      <c r="B371" s="211">
        <v>2015</v>
      </c>
      <c r="C371" s="212" t="s">
        <v>821</v>
      </c>
      <c r="D371" s="211" t="s">
        <v>924</v>
      </c>
      <c r="E371" s="211">
        <v>10</v>
      </c>
      <c r="F371" s="212">
        <v>1</v>
      </c>
    </row>
    <row r="372" spans="1:6" ht="16.5" thickBot="1">
      <c r="A372" s="192"/>
      <c r="B372" s="211">
        <v>2015</v>
      </c>
      <c r="C372" s="212" t="s">
        <v>821</v>
      </c>
      <c r="D372" s="211" t="s">
        <v>925</v>
      </c>
      <c r="E372" s="211">
        <v>10</v>
      </c>
      <c r="F372" s="212">
        <v>1</v>
      </c>
    </row>
    <row r="373" spans="1:6" ht="16.5" thickBot="1">
      <c r="A373" s="192"/>
      <c r="B373" s="211">
        <v>2015</v>
      </c>
      <c r="C373" s="212" t="s">
        <v>821</v>
      </c>
      <c r="D373" s="211" t="s">
        <v>926</v>
      </c>
      <c r="E373" s="211">
        <v>11</v>
      </c>
      <c r="F373" s="212">
        <v>1</v>
      </c>
    </row>
    <row r="374" spans="1:6" ht="16.5" thickBot="1">
      <c r="A374" s="192"/>
      <c r="B374" s="211">
        <v>2015</v>
      </c>
      <c r="C374" s="212" t="s">
        <v>821</v>
      </c>
      <c r="D374" s="211" t="s">
        <v>927</v>
      </c>
      <c r="E374" s="211">
        <v>11</v>
      </c>
      <c r="F374" s="212">
        <v>1</v>
      </c>
    </row>
    <row r="375" spans="1:6" ht="16.5" thickBot="1">
      <c r="A375" s="192"/>
      <c r="B375" s="211">
        <v>2015</v>
      </c>
      <c r="C375" s="212" t="s">
        <v>821</v>
      </c>
      <c r="D375" s="211" t="s">
        <v>928</v>
      </c>
      <c r="E375" s="211">
        <v>11</v>
      </c>
      <c r="F375" s="212">
        <v>1</v>
      </c>
    </row>
    <row r="376" spans="1:6" ht="16.5" thickBot="1">
      <c r="A376" s="192"/>
      <c r="B376" s="211">
        <v>2015</v>
      </c>
      <c r="C376" s="212" t="s">
        <v>821</v>
      </c>
      <c r="D376" s="211" t="s">
        <v>929</v>
      </c>
      <c r="E376" s="211">
        <v>11</v>
      </c>
      <c r="F376" s="212">
        <v>1</v>
      </c>
    </row>
    <row r="377" spans="1:6" ht="16.5" thickBot="1">
      <c r="A377" s="192"/>
      <c r="B377" s="211">
        <v>2015</v>
      </c>
      <c r="C377" s="212" t="s">
        <v>821</v>
      </c>
      <c r="D377" s="211" t="s">
        <v>930</v>
      </c>
      <c r="E377" s="211">
        <v>10</v>
      </c>
      <c r="F377" s="212">
        <v>1</v>
      </c>
    </row>
    <row r="378" spans="1:6" ht="16.5" thickBot="1">
      <c r="A378" s="192"/>
      <c r="B378" s="211">
        <v>2015</v>
      </c>
      <c r="C378" s="212" t="s">
        <v>821</v>
      </c>
      <c r="D378" s="211" t="s">
        <v>931</v>
      </c>
      <c r="E378" s="211">
        <v>10</v>
      </c>
      <c r="F378" s="212">
        <v>1</v>
      </c>
    </row>
    <row r="379" spans="1:6" ht="16.5" thickBot="1">
      <c r="A379" s="192"/>
      <c r="B379" s="211">
        <v>2015</v>
      </c>
      <c r="C379" s="212" t="s">
        <v>821</v>
      </c>
      <c r="D379" s="211" t="s">
        <v>932</v>
      </c>
      <c r="E379" s="211">
        <v>9</v>
      </c>
      <c r="F379" s="212">
        <v>1</v>
      </c>
    </row>
    <row r="380" spans="1:6" ht="16.5" thickBot="1">
      <c r="A380" s="192"/>
      <c r="B380" s="211">
        <v>2015</v>
      </c>
      <c r="C380" s="212" t="s">
        <v>821</v>
      </c>
      <c r="D380" s="211" t="s">
        <v>933</v>
      </c>
      <c r="E380" s="211">
        <v>8</v>
      </c>
      <c r="F380" s="212">
        <v>1</v>
      </c>
    </row>
    <row r="381" spans="1:6" ht="16.5" thickBot="1">
      <c r="A381" s="192"/>
      <c r="B381" s="211">
        <v>2015</v>
      </c>
      <c r="C381" s="212" t="s">
        <v>821</v>
      </c>
      <c r="D381" s="211" t="s">
        <v>934</v>
      </c>
      <c r="E381" s="211">
        <v>8</v>
      </c>
      <c r="F381" s="212">
        <v>1</v>
      </c>
    </row>
    <row r="382" spans="1:6" ht="16.5" thickBot="1">
      <c r="A382" s="192"/>
      <c r="B382" s="211">
        <v>2015</v>
      </c>
      <c r="C382" s="212" t="s">
        <v>821</v>
      </c>
      <c r="D382" s="211" t="s">
        <v>935</v>
      </c>
      <c r="E382" s="211">
        <v>9</v>
      </c>
      <c r="F382" s="212">
        <v>1</v>
      </c>
    </row>
    <row r="383" spans="1:6" ht="16.5" thickBot="1">
      <c r="A383" s="192"/>
      <c r="B383" s="211">
        <v>2015</v>
      </c>
      <c r="C383" s="212" t="s">
        <v>821</v>
      </c>
      <c r="D383" s="211" t="s">
        <v>936</v>
      </c>
      <c r="E383" s="211">
        <v>9</v>
      </c>
      <c r="F383" s="212">
        <v>1</v>
      </c>
    </row>
    <row r="384" spans="1:6" ht="16.5" thickBot="1">
      <c r="A384" s="192"/>
      <c r="B384" s="211">
        <v>2015</v>
      </c>
      <c r="C384" s="212" t="s">
        <v>821</v>
      </c>
      <c r="D384" s="211" t="s">
        <v>937</v>
      </c>
      <c r="E384" s="211">
        <v>10</v>
      </c>
      <c r="F384" s="212">
        <v>1</v>
      </c>
    </row>
    <row r="385" spans="1:6" ht="16.5" thickBot="1">
      <c r="A385" s="192"/>
      <c r="B385" s="211">
        <v>2015</v>
      </c>
      <c r="C385" s="212" t="s">
        <v>821</v>
      </c>
      <c r="D385" s="211" t="s">
        <v>899</v>
      </c>
      <c r="E385" s="211">
        <v>10</v>
      </c>
      <c r="F385" s="212">
        <v>1</v>
      </c>
    </row>
    <row r="386" spans="1:6" ht="16.5" thickBot="1">
      <c r="A386" s="192"/>
      <c r="B386" s="211">
        <v>2015</v>
      </c>
      <c r="C386" s="212" t="s">
        <v>821</v>
      </c>
      <c r="D386" s="211" t="s">
        <v>938</v>
      </c>
      <c r="E386" s="211">
        <v>10</v>
      </c>
      <c r="F386" s="212">
        <v>1</v>
      </c>
    </row>
    <row r="387" spans="1:6" ht="16.5" thickBot="1">
      <c r="A387" s="192"/>
      <c r="B387" s="211">
        <v>2015</v>
      </c>
      <c r="C387" s="212" t="s">
        <v>821</v>
      </c>
      <c r="D387" s="211" t="s">
        <v>939</v>
      </c>
      <c r="E387" s="211">
        <v>11</v>
      </c>
      <c r="F387" s="212">
        <v>1</v>
      </c>
    </row>
    <row r="388" spans="1:6" ht="16.5" thickBot="1">
      <c r="A388" s="192"/>
      <c r="B388" s="211">
        <v>2015</v>
      </c>
      <c r="C388" s="212" t="s">
        <v>821</v>
      </c>
      <c r="D388" s="211" t="s">
        <v>940</v>
      </c>
      <c r="E388" s="211">
        <v>11</v>
      </c>
      <c r="F388" s="212">
        <v>1</v>
      </c>
    </row>
    <row r="389" spans="1:6" ht="16.5" thickBot="1">
      <c r="A389" s="192"/>
      <c r="B389" s="211">
        <v>2015</v>
      </c>
      <c r="C389" s="212" t="s">
        <v>821</v>
      </c>
      <c r="D389" s="211" t="s">
        <v>941</v>
      </c>
      <c r="E389" s="211">
        <v>11</v>
      </c>
      <c r="F389" s="212">
        <v>1</v>
      </c>
    </row>
    <row r="390" spans="1:6" ht="16.5" thickBot="1">
      <c r="A390" s="192"/>
      <c r="B390" s="211">
        <v>2015</v>
      </c>
      <c r="C390" s="212" t="s">
        <v>821</v>
      </c>
      <c r="D390" s="211" t="s">
        <v>942</v>
      </c>
      <c r="E390" s="211">
        <v>10</v>
      </c>
      <c r="F390" s="212">
        <v>1</v>
      </c>
    </row>
    <row r="391" spans="1:6" ht="16.5" thickBot="1">
      <c r="A391" s="192"/>
      <c r="B391" s="211">
        <v>2015</v>
      </c>
      <c r="C391" s="212" t="s">
        <v>821</v>
      </c>
      <c r="D391" s="211" t="s">
        <v>943</v>
      </c>
      <c r="E391" s="211">
        <v>10</v>
      </c>
      <c r="F391" s="212">
        <v>1</v>
      </c>
    </row>
    <row r="392" spans="1:6" ht="16.5" thickBot="1">
      <c r="A392" s="192"/>
      <c r="B392" s="211">
        <v>2015</v>
      </c>
      <c r="C392" s="212" t="s">
        <v>821</v>
      </c>
      <c r="D392" s="211" t="s">
        <v>944</v>
      </c>
      <c r="E392" s="211">
        <v>11</v>
      </c>
      <c r="F392" s="212">
        <v>1</v>
      </c>
    </row>
    <row r="393" spans="1:6" ht="16.5" thickBot="1">
      <c r="A393" s="192"/>
      <c r="B393" s="211">
        <v>2015</v>
      </c>
      <c r="C393" s="212" t="s">
        <v>821</v>
      </c>
      <c r="D393" s="211" t="s">
        <v>945</v>
      </c>
      <c r="E393" s="211">
        <v>11</v>
      </c>
      <c r="F393" s="212">
        <v>1</v>
      </c>
    </row>
    <row r="394" spans="1:6" ht="16.5" thickBot="1">
      <c r="A394" s="192"/>
      <c r="B394" s="211">
        <v>2015</v>
      </c>
      <c r="C394" s="212" t="s">
        <v>821</v>
      </c>
      <c r="D394" s="211" t="s">
        <v>946</v>
      </c>
      <c r="E394" s="211">
        <v>12</v>
      </c>
      <c r="F394" s="212">
        <v>1</v>
      </c>
    </row>
    <row r="395" spans="1:6" ht="16.5" thickBot="1">
      <c r="A395" s="192"/>
      <c r="B395" s="211">
        <v>2015</v>
      </c>
      <c r="C395" s="212" t="s">
        <v>821</v>
      </c>
      <c r="D395" s="211" t="s">
        <v>947</v>
      </c>
      <c r="E395" s="211">
        <v>10</v>
      </c>
      <c r="F395" s="212">
        <v>1</v>
      </c>
    </row>
    <row r="396" spans="1:6" ht="16.5" thickBot="1">
      <c r="A396" s="192"/>
      <c r="B396" s="211">
        <v>2015</v>
      </c>
      <c r="C396" s="212" t="s">
        <v>821</v>
      </c>
      <c r="D396" s="211" t="s">
        <v>948</v>
      </c>
      <c r="E396" s="211">
        <v>9</v>
      </c>
      <c r="F396" s="212">
        <v>1</v>
      </c>
    </row>
    <row r="397" spans="1:6" ht="16.5" thickBot="1">
      <c r="A397" s="192"/>
      <c r="B397" s="211">
        <v>2015</v>
      </c>
      <c r="C397" s="212" t="s">
        <v>821</v>
      </c>
      <c r="D397" s="211" t="s">
        <v>949</v>
      </c>
      <c r="E397" s="211">
        <v>9</v>
      </c>
      <c r="F397" s="212">
        <v>1</v>
      </c>
    </row>
    <row r="398" spans="1:6" ht="16.5" thickBot="1">
      <c r="A398" s="192"/>
      <c r="B398" s="211">
        <v>2015</v>
      </c>
      <c r="C398" s="212" t="s">
        <v>821</v>
      </c>
      <c r="D398" s="211" t="s">
        <v>950</v>
      </c>
      <c r="E398" s="211">
        <v>9</v>
      </c>
      <c r="F398" s="212">
        <v>1</v>
      </c>
    </row>
    <row r="399" spans="1:6" ht="16.5" thickBot="1">
      <c r="A399" s="192"/>
      <c r="B399" s="211">
        <v>2015</v>
      </c>
      <c r="C399" s="212" t="s">
        <v>821</v>
      </c>
      <c r="D399" s="211" t="s">
        <v>951</v>
      </c>
      <c r="E399" s="211">
        <v>8</v>
      </c>
      <c r="F399" s="212">
        <v>1</v>
      </c>
    </row>
    <row r="400" spans="1:6" ht="16.5" thickBot="1">
      <c r="A400" s="192"/>
      <c r="B400" s="211">
        <v>2015</v>
      </c>
      <c r="C400" s="212" t="s">
        <v>821</v>
      </c>
      <c r="D400" s="211" t="s">
        <v>952</v>
      </c>
      <c r="E400" s="211">
        <v>8</v>
      </c>
      <c r="F400" s="212">
        <v>1</v>
      </c>
    </row>
    <row r="401" spans="1:6" ht="16.5" thickBot="1">
      <c r="A401" s="192"/>
      <c r="B401" s="211">
        <v>2015</v>
      </c>
      <c r="C401" s="212" t="s">
        <v>821</v>
      </c>
      <c r="D401" s="211" t="s">
        <v>953</v>
      </c>
      <c r="E401" s="211">
        <v>8</v>
      </c>
      <c r="F401" s="212">
        <v>1</v>
      </c>
    </row>
    <row r="402" spans="1:6" ht="16.5" thickBot="1">
      <c r="A402" s="192"/>
      <c r="B402" s="211">
        <v>2015</v>
      </c>
      <c r="C402" s="212" t="s">
        <v>821</v>
      </c>
      <c r="D402" s="211" t="s">
        <v>954</v>
      </c>
      <c r="E402" s="211">
        <v>9</v>
      </c>
      <c r="F402" s="212">
        <v>1</v>
      </c>
    </row>
    <row r="403" spans="1:6" ht="16.5" thickBot="1">
      <c r="A403" s="192"/>
      <c r="B403" s="211">
        <v>2015</v>
      </c>
      <c r="C403" s="212" t="s">
        <v>821</v>
      </c>
      <c r="D403" s="211" t="s">
        <v>1210</v>
      </c>
      <c r="E403" s="211">
        <v>10</v>
      </c>
      <c r="F403" s="212">
        <v>1</v>
      </c>
    </row>
    <row r="404" spans="1:6" ht="16.5" thickBot="1">
      <c r="A404" s="192"/>
      <c r="B404" s="211">
        <v>2015</v>
      </c>
      <c r="C404" s="212" t="s">
        <v>821</v>
      </c>
      <c r="D404" s="211" t="s">
        <v>1211</v>
      </c>
      <c r="E404" s="211">
        <v>10</v>
      </c>
      <c r="F404" s="212">
        <v>1</v>
      </c>
    </row>
    <row r="405" spans="1:6" ht="16.5" thickBot="1">
      <c r="A405" s="192"/>
      <c r="B405" s="211">
        <v>2015</v>
      </c>
      <c r="C405" s="212" t="s">
        <v>821</v>
      </c>
      <c r="D405" s="211" t="s">
        <v>1212</v>
      </c>
      <c r="E405" s="211">
        <v>10</v>
      </c>
      <c r="F405" s="212">
        <v>1</v>
      </c>
    </row>
    <row r="406" spans="1:6" ht="16.5" thickBot="1">
      <c r="A406" s="192"/>
      <c r="B406" s="211">
        <v>2015</v>
      </c>
      <c r="C406" s="212" t="s">
        <v>821</v>
      </c>
      <c r="D406" s="211" t="s">
        <v>1213</v>
      </c>
      <c r="E406" s="211">
        <v>11</v>
      </c>
      <c r="F406" s="212">
        <v>1</v>
      </c>
    </row>
    <row r="407" spans="1:6" ht="16.5" thickBot="1">
      <c r="A407" s="192"/>
      <c r="B407" s="211">
        <v>2015</v>
      </c>
      <c r="C407" s="212" t="s">
        <v>821</v>
      </c>
      <c r="D407" s="211" t="s">
        <v>955</v>
      </c>
      <c r="E407" s="211">
        <v>8</v>
      </c>
      <c r="F407" s="212">
        <v>1</v>
      </c>
    </row>
    <row r="408" spans="1:6" ht="16.5" thickBot="1">
      <c r="A408" s="192"/>
      <c r="B408" s="211">
        <v>2015</v>
      </c>
      <c r="C408" s="212" t="s">
        <v>956</v>
      </c>
      <c r="D408" s="211" t="s">
        <v>957</v>
      </c>
      <c r="E408" s="211">
        <v>8</v>
      </c>
      <c r="F408" s="212">
        <v>1</v>
      </c>
    </row>
    <row r="409" spans="1:6" ht="16.5" thickBot="1">
      <c r="A409" s="192"/>
      <c r="B409" s="211">
        <v>2014</v>
      </c>
      <c r="C409" s="212" t="s">
        <v>821</v>
      </c>
      <c r="D409" s="211" t="s">
        <v>822</v>
      </c>
      <c r="E409" s="211">
        <v>9</v>
      </c>
      <c r="F409" s="212">
        <v>1</v>
      </c>
    </row>
    <row r="410" spans="1:6" ht="16.5" thickBot="1">
      <c r="A410" s="192"/>
      <c r="B410" s="211">
        <v>2014</v>
      </c>
      <c r="C410" s="212" t="s">
        <v>821</v>
      </c>
      <c r="D410" s="211" t="s">
        <v>823</v>
      </c>
      <c r="E410" s="211">
        <v>8</v>
      </c>
      <c r="F410" s="212">
        <v>1</v>
      </c>
    </row>
    <row r="411" spans="1:6" ht="16.5" thickBot="1">
      <c r="A411" s="192"/>
      <c r="B411" s="211">
        <v>2014</v>
      </c>
      <c r="C411" s="212" t="s">
        <v>821</v>
      </c>
      <c r="D411" s="211" t="s">
        <v>1179</v>
      </c>
      <c r="E411" s="211">
        <v>10</v>
      </c>
      <c r="F411" s="212">
        <v>2</v>
      </c>
    </row>
    <row r="412" spans="1:6" ht="16.5" thickBot="1">
      <c r="A412" s="192"/>
      <c r="B412" s="211">
        <v>2014</v>
      </c>
      <c r="C412" s="212" t="s">
        <v>821</v>
      </c>
      <c r="D412" s="211" t="s">
        <v>1180</v>
      </c>
      <c r="E412" s="211">
        <v>10</v>
      </c>
      <c r="F412" s="212">
        <v>1</v>
      </c>
    </row>
    <row r="413" spans="1:6" ht="16.5" thickBot="1">
      <c r="A413" s="192"/>
      <c r="B413" s="211">
        <v>2014</v>
      </c>
      <c r="C413" s="212" t="s">
        <v>821</v>
      </c>
      <c r="D413" s="211" t="s">
        <v>1181</v>
      </c>
      <c r="E413" s="211">
        <v>10</v>
      </c>
      <c r="F413" s="212">
        <v>2</v>
      </c>
    </row>
    <row r="414" spans="1:6" ht="30.75" thickBot="1">
      <c r="A414" s="192"/>
      <c r="B414" s="211">
        <v>2014</v>
      </c>
      <c r="C414" s="212" t="s">
        <v>824</v>
      </c>
      <c r="D414" s="211" t="s">
        <v>1182</v>
      </c>
      <c r="E414" s="211">
        <v>9</v>
      </c>
      <c r="F414" s="212">
        <v>1</v>
      </c>
    </row>
    <row r="415" spans="1:6" ht="16.5" thickBot="1">
      <c r="A415" s="192"/>
      <c r="B415" s="211">
        <v>2014</v>
      </c>
      <c r="C415" s="212" t="s">
        <v>821</v>
      </c>
      <c r="D415" s="211" t="s">
        <v>1183</v>
      </c>
      <c r="E415" s="211">
        <v>8</v>
      </c>
      <c r="F415" s="212">
        <v>1</v>
      </c>
    </row>
    <row r="416" spans="1:6" ht="16.5" thickBot="1">
      <c r="A416" s="192"/>
      <c r="B416" s="211">
        <v>2014</v>
      </c>
      <c r="C416" s="212" t="s">
        <v>821</v>
      </c>
      <c r="D416" s="211" t="s">
        <v>1184</v>
      </c>
      <c r="E416" s="211">
        <v>9</v>
      </c>
      <c r="F416" s="212">
        <v>1</v>
      </c>
    </row>
    <row r="417" spans="1:6" ht="16.5" thickBot="1">
      <c r="A417" s="192"/>
      <c r="B417" s="211">
        <v>2014</v>
      </c>
      <c r="C417" s="212" t="s">
        <v>821</v>
      </c>
      <c r="D417" s="211" t="s">
        <v>1185</v>
      </c>
      <c r="E417" s="211">
        <v>11</v>
      </c>
      <c r="F417" s="212">
        <v>1</v>
      </c>
    </row>
    <row r="418" spans="1:6" ht="30.75" thickBot="1">
      <c r="A418" s="192"/>
      <c r="B418" s="211">
        <v>2014</v>
      </c>
      <c r="C418" s="212" t="s">
        <v>824</v>
      </c>
      <c r="D418" s="211" t="s">
        <v>1186</v>
      </c>
      <c r="E418" s="211">
        <v>11</v>
      </c>
      <c r="F418" s="212">
        <v>2</v>
      </c>
    </row>
    <row r="419" spans="1:6" ht="16.5" thickBot="1">
      <c r="A419" s="192"/>
      <c r="B419" s="211">
        <v>2014</v>
      </c>
      <c r="C419" s="212" t="s">
        <v>821</v>
      </c>
      <c r="D419" s="211" t="s">
        <v>1187</v>
      </c>
      <c r="E419" s="211">
        <v>10</v>
      </c>
      <c r="F419" s="212">
        <v>1</v>
      </c>
    </row>
    <row r="420" spans="1:6" ht="16.5" thickBot="1">
      <c r="A420" s="192"/>
      <c r="B420" s="211">
        <v>2014</v>
      </c>
      <c r="C420" s="212" t="s">
        <v>821</v>
      </c>
      <c r="D420" s="211" t="s">
        <v>1188</v>
      </c>
      <c r="E420" s="211">
        <v>9</v>
      </c>
      <c r="F420" s="212">
        <v>2</v>
      </c>
    </row>
    <row r="421" spans="1:6" ht="16.5" thickBot="1">
      <c r="A421" s="192"/>
      <c r="B421" s="211">
        <v>2014</v>
      </c>
      <c r="C421" s="212" t="s">
        <v>821</v>
      </c>
      <c r="D421" s="211" t="s">
        <v>1189</v>
      </c>
      <c r="E421" s="211">
        <v>9</v>
      </c>
      <c r="F421" s="212">
        <v>1</v>
      </c>
    </row>
    <row r="422" spans="1:6" ht="16.5" thickBot="1">
      <c r="A422" s="192"/>
      <c r="B422" s="211">
        <v>2014</v>
      </c>
      <c r="C422" s="212" t="s">
        <v>821</v>
      </c>
      <c r="D422" s="211" t="s">
        <v>825</v>
      </c>
      <c r="E422" s="211">
        <v>8</v>
      </c>
      <c r="F422" s="212">
        <v>1</v>
      </c>
    </row>
    <row r="423" spans="1:6" ht="16.5" thickBot="1">
      <c r="A423" s="192"/>
      <c r="B423" s="211">
        <v>2014</v>
      </c>
      <c r="C423" s="212" t="s">
        <v>821</v>
      </c>
      <c r="D423" s="211" t="s">
        <v>1190</v>
      </c>
      <c r="E423" s="211">
        <v>10</v>
      </c>
      <c r="F423" s="212">
        <v>1</v>
      </c>
    </row>
    <row r="424" spans="1:6" ht="16.5" thickBot="1">
      <c r="A424" s="192"/>
      <c r="B424" s="211">
        <v>2014</v>
      </c>
      <c r="C424" s="212" t="s">
        <v>821</v>
      </c>
      <c r="D424" s="211" t="s">
        <v>826</v>
      </c>
      <c r="E424" s="211">
        <v>10</v>
      </c>
      <c r="F424" s="212">
        <v>1</v>
      </c>
    </row>
    <row r="425" spans="1:6" ht="16.5" thickBot="1">
      <c r="A425" s="192"/>
      <c r="B425" s="211">
        <v>2014</v>
      </c>
      <c r="C425" s="212" t="s">
        <v>821</v>
      </c>
      <c r="D425" s="211" t="s">
        <v>1181</v>
      </c>
      <c r="E425" s="211">
        <v>9</v>
      </c>
      <c r="F425" s="212">
        <v>1</v>
      </c>
    </row>
    <row r="426" spans="1:6" ht="30.75" thickBot="1">
      <c r="A426" s="192"/>
      <c r="B426" s="211">
        <v>2014</v>
      </c>
      <c r="C426" s="212" t="s">
        <v>824</v>
      </c>
      <c r="D426" s="211" t="s">
        <v>827</v>
      </c>
      <c r="E426" s="211">
        <v>8</v>
      </c>
      <c r="F426" s="212">
        <v>1</v>
      </c>
    </row>
    <row r="427" spans="1:6" ht="16.5" thickBot="1">
      <c r="A427" s="192"/>
      <c r="B427" s="211">
        <v>2014</v>
      </c>
      <c r="C427" s="212" t="s">
        <v>821</v>
      </c>
      <c r="D427" s="211" t="s">
        <v>1191</v>
      </c>
      <c r="E427" s="211">
        <v>8</v>
      </c>
      <c r="F427" s="212">
        <v>1</v>
      </c>
    </row>
    <row r="428" spans="1:6" ht="16.5" thickBot="1">
      <c r="A428" s="192"/>
      <c r="B428" s="211">
        <v>2014</v>
      </c>
      <c r="C428" s="212" t="s">
        <v>821</v>
      </c>
      <c r="D428" s="211" t="s">
        <v>1192</v>
      </c>
      <c r="E428" s="211">
        <v>8</v>
      </c>
      <c r="F428" s="212">
        <v>1</v>
      </c>
    </row>
    <row r="429" spans="1:6" ht="16.5" thickBot="1">
      <c r="A429" s="192"/>
      <c r="B429" s="211">
        <v>2014</v>
      </c>
      <c r="C429" s="212" t="s">
        <v>821</v>
      </c>
      <c r="D429" s="211" t="s">
        <v>828</v>
      </c>
      <c r="E429" s="211">
        <v>10</v>
      </c>
      <c r="F429" s="212">
        <v>1</v>
      </c>
    </row>
    <row r="430" spans="1:6" ht="16.5" thickBot="1">
      <c r="A430" s="192"/>
      <c r="B430" s="211">
        <v>2014</v>
      </c>
      <c r="C430" s="212" t="s">
        <v>821</v>
      </c>
      <c r="D430" s="211" t="s">
        <v>829</v>
      </c>
      <c r="E430" s="211">
        <v>11</v>
      </c>
      <c r="F430" s="212">
        <v>1</v>
      </c>
    </row>
    <row r="431" spans="1:6" ht="16.5" thickBot="1">
      <c r="A431" s="192"/>
      <c r="B431" s="211">
        <v>2014</v>
      </c>
      <c r="C431" s="212" t="s">
        <v>821</v>
      </c>
      <c r="D431" s="211" t="s">
        <v>830</v>
      </c>
      <c r="E431" s="211">
        <v>10</v>
      </c>
      <c r="F431" s="212">
        <v>1</v>
      </c>
    </row>
    <row r="432" spans="1:6" ht="30.75" thickBot="1">
      <c r="A432" s="192"/>
      <c r="B432" s="211">
        <v>2014</v>
      </c>
      <c r="C432" s="212" t="s">
        <v>824</v>
      </c>
      <c r="D432" s="211" t="s">
        <v>1193</v>
      </c>
      <c r="E432" s="211">
        <v>11</v>
      </c>
      <c r="F432" s="212">
        <v>1</v>
      </c>
    </row>
    <row r="433" spans="1:6" ht="16.5" thickBot="1">
      <c r="A433" s="192"/>
      <c r="B433" s="211">
        <v>2014</v>
      </c>
      <c r="C433" s="212" t="s">
        <v>821</v>
      </c>
      <c r="D433" s="211" t="s">
        <v>1194</v>
      </c>
      <c r="E433" s="211">
        <v>10</v>
      </c>
      <c r="F433" s="212">
        <v>1</v>
      </c>
    </row>
    <row r="434" spans="1:6" ht="30.75" thickBot="1">
      <c r="A434" s="192"/>
      <c r="B434" s="211">
        <v>2014</v>
      </c>
      <c r="C434" s="212" t="s">
        <v>824</v>
      </c>
      <c r="D434" s="211" t="s">
        <v>1195</v>
      </c>
      <c r="E434" s="211">
        <v>10</v>
      </c>
      <c r="F434" s="212">
        <v>1</v>
      </c>
    </row>
    <row r="435" spans="1:6" ht="30.75" thickBot="1">
      <c r="A435" s="192"/>
      <c r="B435" s="211">
        <v>2014</v>
      </c>
      <c r="C435" s="212" t="s">
        <v>824</v>
      </c>
      <c r="D435" s="211" t="s">
        <v>831</v>
      </c>
      <c r="E435" s="211">
        <v>9</v>
      </c>
      <c r="F435" s="212">
        <v>1</v>
      </c>
    </row>
    <row r="436" spans="1:6" ht="30.75" thickBot="1">
      <c r="A436" s="192"/>
      <c r="B436" s="211">
        <v>2014</v>
      </c>
      <c r="C436" s="212" t="s">
        <v>824</v>
      </c>
      <c r="D436" s="211" t="s">
        <v>1196</v>
      </c>
      <c r="E436" s="211">
        <v>9</v>
      </c>
      <c r="F436" s="212">
        <v>1</v>
      </c>
    </row>
    <row r="437" spans="1:6" ht="30.75" thickBot="1">
      <c r="A437" s="192"/>
      <c r="B437" s="211">
        <v>2014</v>
      </c>
      <c r="C437" s="212" t="s">
        <v>824</v>
      </c>
      <c r="D437" s="211" t="s">
        <v>1197</v>
      </c>
      <c r="E437" s="211">
        <v>10</v>
      </c>
      <c r="F437" s="212">
        <v>1</v>
      </c>
    </row>
    <row r="438" spans="1:6" ht="30.75" thickBot="1">
      <c r="A438" s="192"/>
      <c r="B438" s="211">
        <v>2014</v>
      </c>
      <c r="C438" s="212" t="s">
        <v>824</v>
      </c>
      <c r="D438" s="211" t="s">
        <v>1198</v>
      </c>
      <c r="E438" s="211">
        <v>9</v>
      </c>
      <c r="F438" s="212">
        <v>1</v>
      </c>
    </row>
    <row r="439" spans="1:6" ht="30.75" thickBot="1">
      <c r="A439" s="192"/>
      <c r="B439" s="211">
        <v>2014</v>
      </c>
      <c r="C439" s="212" t="s">
        <v>824</v>
      </c>
      <c r="D439" s="211" t="s">
        <v>1199</v>
      </c>
      <c r="E439" s="211">
        <v>9</v>
      </c>
      <c r="F439" s="212">
        <v>1</v>
      </c>
    </row>
    <row r="440" spans="1:6" ht="16.5" thickBot="1">
      <c r="A440" s="192"/>
      <c r="B440" s="211">
        <v>2014</v>
      </c>
      <c r="C440" s="212" t="s">
        <v>821</v>
      </c>
      <c r="D440" s="211" t="s">
        <v>1190</v>
      </c>
      <c r="E440" s="211">
        <v>9</v>
      </c>
      <c r="F440" s="212">
        <v>1</v>
      </c>
    </row>
    <row r="441" spans="1:6" ht="30.75" thickBot="1">
      <c r="A441" s="192"/>
      <c r="B441" s="211">
        <v>2014</v>
      </c>
      <c r="C441" s="212" t="s">
        <v>824</v>
      </c>
      <c r="D441" s="211" t="s">
        <v>1200</v>
      </c>
      <c r="E441" s="211">
        <v>8</v>
      </c>
      <c r="F441" s="212">
        <v>1</v>
      </c>
    </row>
    <row r="442" spans="1:6" ht="30.75" thickBot="1">
      <c r="A442" s="192"/>
      <c r="B442" s="211">
        <v>2014</v>
      </c>
      <c r="C442" s="212" t="s">
        <v>824</v>
      </c>
      <c r="D442" s="211" t="s">
        <v>1201</v>
      </c>
      <c r="E442" s="211">
        <v>8</v>
      </c>
      <c r="F442" s="212">
        <v>1</v>
      </c>
    </row>
    <row r="443" spans="1:6" ht="30.75" thickBot="1">
      <c r="A443" s="192"/>
      <c r="B443" s="211">
        <v>2014</v>
      </c>
      <c r="C443" s="212" t="s">
        <v>824</v>
      </c>
      <c r="D443" s="211" t="s">
        <v>1202</v>
      </c>
      <c r="E443" s="211">
        <v>9</v>
      </c>
      <c r="F443" s="212">
        <v>1</v>
      </c>
    </row>
    <row r="444" spans="1:6" ht="30.75" thickBot="1">
      <c r="A444" s="192"/>
      <c r="B444" s="211">
        <v>2014</v>
      </c>
      <c r="C444" s="212" t="s">
        <v>824</v>
      </c>
      <c r="D444" s="211" t="s">
        <v>832</v>
      </c>
      <c r="E444" s="211">
        <v>9</v>
      </c>
      <c r="F444" s="212">
        <v>1</v>
      </c>
    </row>
    <row r="445" spans="1:6" ht="30.75" thickBot="1">
      <c r="A445" s="192"/>
      <c r="B445" s="211">
        <v>2014</v>
      </c>
      <c r="C445" s="212" t="s">
        <v>824</v>
      </c>
      <c r="D445" s="211" t="s">
        <v>833</v>
      </c>
      <c r="E445" s="211">
        <v>9</v>
      </c>
      <c r="F445" s="212">
        <v>1</v>
      </c>
    </row>
    <row r="446" spans="1:6" ht="30.75" thickBot="1">
      <c r="A446" s="192"/>
      <c r="B446" s="211">
        <v>2014</v>
      </c>
      <c r="C446" s="212" t="s">
        <v>834</v>
      </c>
      <c r="D446" s="211" t="s">
        <v>835</v>
      </c>
      <c r="E446" s="211">
        <v>9</v>
      </c>
      <c r="F446" s="212">
        <v>1</v>
      </c>
    </row>
    <row r="447" spans="1:6" ht="30.75" thickBot="1">
      <c r="A447" s="192"/>
      <c r="B447" s="211">
        <v>2014</v>
      </c>
      <c r="C447" s="212" t="s">
        <v>834</v>
      </c>
      <c r="D447" s="211" t="s">
        <v>836</v>
      </c>
      <c r="E447" s="211">
        <v>10</v>
      </c>
      <c r="F447" s="212">
        <v>1</v>
      </c>
    </row>
    <row r="448" spans="1:6" ht="16.5" thickBot="1">
      <c r="A448" s="192"/>
      <c r="B448" s="211">
        <v>2014</v>
      </c>
      <c r="C448" s="212" t="s">
        <v>821</v>
      </c>
      <c r="D448" s="211" t="s">
        <v>837</v>
      </c>
      <c r="E448" s="211">
        <v>10</v>
      </c>
      <c r="F448" s="212">
        <v>1</v>
      </c>
    </row>
    <row r="449" spans="1:6" ht="30.75" thickBot="1">
      <c r="A449" s="192"/>
      <c r="B449" s="211">
        <v>2014</v>
      </c>
      <c r="C449" s="212" t="s">
        <v>834</v>
      </c>
      <c r="D449" s="211" t="s">
        <v>838</v>
      </c>
      <c r="E449" s="211">
        <v>11</v>
      </c>
      <c r="F449" s="212">
        <v>1</v>
      </c>
    </row>
    <row r="450" spans="1:6" ht="30.75" thickBot="1">
      <c r="A450" s="192"/>
      <c r="B450" s="211">
        <v>2014</v>
      </c>
      <c r="C450" s="212" t="s">
        <v>834</v>
      </c>
      <c r="D450" s="211" t="s">
        <v>839</v>
      </c>
      <c r="E450" s="211">
        <v>11</v>
      </c>
      <c r="F450" s="212">
        <v>1</v>
      </c>
    </row>
    <row r="451" spans="1:6" ht="30.75" thickBot="1">
      <c r="A451" s="192"/>
      <c r="B451" s="211">
        <v>2014</v>
      </c>
      <c r="C451" s="212" t="s">
        <v>834</v>
      </c>
      <c r="D451" s="211" t="s">
        <v>840</v>
      </c>
      <c r="E451" s="211">
        <v>11</v>
      </c>
      <c r="F451" s="212">
        <v>1</v>
      </c>
    </row>
    <row r="452" spans="1:6" ht="16.5" thickBot="1">
      <c r="A452" s="192"/>
      <c r="B452" s="211">
        <v>2014</v>
      </c>
      <c r="C452" s="212" t="s">
        <v>821</v>
      </c>
      <c r="D452" s="211" t="s">
        <v>841</v>
      </c>
      <c r="E452" s="211">
        <v>11</v>
      </c>
      <c r="F452" s="212">
        <v>1</v>
      </c>
    </row>
    <row r="453" spans="1:6" ht="30.75" thickBot="1">
      <c r="A453" s="192"/>
      <c r="B453" s="211">
        <v>2014</v>
      </c>
      <c r="C453" s="212" t="s">
        <v>834</v>
      </c>
      <c r="D453" s="211" t="s">
        <v>842</v>
      </c>
      <c r="E453" s="211">
        <v>10</v>
      </c>
      <c r="F453" s="212">
        <v>1</v>
      </c>
    </row>
    <row r="454" spans="1:6" ht="16.5" thickBot="1">
      <c r="A454" s="192"/>
      <c r="B454" s="211">
        <v>2014</v>
      </c>
      <c r="C454" s="212" t="s">
        <v>821</v>
      </c>
      <c r="D454" s="211" t="s">
        <v>843</v>
      </c>
      <c r="E454" s="211">
        <v>10</v>
      </c>
      <c r="F454" s="212">
        <v>1</v>
      </c>
    </row>
    <row r="455" spans="1:6" ht="30.75" thickBot="1">
      <c r="A455" s="192"/>
      <c r="B455" s="211">
        <v>2014</v>
      </c>
      <c r="C455" s="212" t="s">
        <v>834</v>
      </c>
      <c r="D455" s="211" t="s">
        <v>844</v>
      </c>
      <c r="E455" s="211">
        <v>9</v>
      </c>
      <c r="F455" s="212">
        <v>1</v>
      </c>
    </row>
    <row r="456" spans="1:6" ht="16.5" thickBot="1">
      <c r="A456" s="192"/>
      <c r="B456" s="211">
        <v>2014</v>
      </c>
      <c r="C456" s="212" t="s">
        <v>821</v>
      </c>
      <c r="D456" s="211" t="s">
        <v>845</v>
      </c>
      <c r="E456" s="211">
        <v>8</v>
      </c>
      <c r="F456" s="212">
        <v>1</v>
      </c>
    </row>
    <row r="457" spans="1:6" ht="16.5" thickBot="1">
      <c r="A457" s="192"/>
      <c r="B457" s="211">
        <v>2014</v>
      </c>
      <c r="C457" s="212" t="s">
        <v>821</v>
      </c>
      <c r="D457" s="211" t="s">
        <v>846</v>
      </c>
      <c r="E457" s="211">
        <v>8</v>
      </c>
      <c r="F457" s="212">
        <v>1</v>
      </c>
    </row>
    <row r="458" spans="1:6" ht="16.5" thickBot="1">
      <c r="A458" s="192"/>
      <c r="B458" s="211">
        <v>2014</v>
      </c>
      <c r="C458" s="212" t="s">
        <v>821</v>
      </c>
      <c r="D458" s="211" t="s">
        <v>847</v>
      </c>
      <c r="E458" s="211">
        <v>9</v>
      </c>
      <c r="F458" s="212">
        <v>1</v>
      </c>
    </row>
    <row r="459" spans="1:6" ht="16.5" thickBot="1">
      <c r="A459" s="192"/>
      <c r="B459" s="211">
        <v>2014</v>
      </c>
      <c r="C459" s="212" t="s">
        <v>821</v>
      </c>
      <c r="D459" s="211" t="s">
        <v>848</v>
      </c>
      <c r="E459" s="211">
        <v>10</v>
      </c>
      <c r="F459" s="212">
        <v>1</v>
      </c>
    </row>
    <row r="460" spans="1:6" ht="16.5" thickBot="1">
      <c r="A460" s="192"/>
      <c r="B460" s="211">
        <v>2014</v>
      </c>
      <c r="C460" s="212" t="s">
        <v>821</v>
      </c>
      <c r="D460" s="211" t="s">
        <v>898</v>
      </c>
      <c r="E460" s="211">
        <v>10</v>
      </c>
      <c r="F460" s="212">
        <v>1</v>
      </c>
    </row>
    <row r="461" spans="1:6" ht="16.5" thickBot="1">
      <c r="A461" s="192"/>
      <c r="B461" s="211">
        <v>2014</v>
      </c>
      <c r="C461" s="212" t="s">
        <v>821</v>
      </c>
      <c r="D461" s="211" t="s">
        <v>849</v>
      </c>
      <c r="E461" s="211">
        <v>10</v>
      </c>
      <c r="F461" s="212">
        <v>1</v>
      </c>
    </row>
    <row r="462" spans="1:6" ht="16.5" thickBot="1">
      <c r="A462" s="192"/>
      <c r="B462" s="211">
        <v>2014</v>
      </c>
      <c r="C462" s="212" t="s">
        <v>821</v>
      </c>
      <c r="D462" s="211" t="s">
        <v>850</v>
      </c>
      <c r="E462" s="211">
        <v>11</v>
      </c>
      <c r="F462" s="212">
        <v>1</v>
      </c>
    </row>
    <row r="463" spans="1:6" ht="16.5" thickBot="1">
      <c r="A463" s="192"/>
      <c r="B463" s="211">
        <v>2014</v>
      </c>
      <c r="C463" s="212" t="s">
        <v>821</v>
      </c>
      <c r="D463" s="211" t="s">
        <v>843</v>
      </c>
      <c r="E463" s="211">
        <v>11</v>
      </c>
      <c r="F463" s="212">
        <v>1</v>
      </c>
    </row>
    <row r="464" spans="1:6" ht="16.5" thickBot="1">
      <c r="A464" s="192"/>
      <c r="B464" s="211">
        <v>2014</v>
      </c>
      <c r="C464" s="212" t="s">
        <v>821</v>
      </c>
      <c r="D464" s="211" t="s">
        <v>1203</v>
      </c>
      <c r="E464" s="211">
        <v>11</v>
      </c>
      <c r="F464" s="212">
        <v>1</v>
      </c>
    </row>
    <row r="465" spans="1:6" ht="16.5" thickBot="1">
      <c r="A465" s="192"/>
      <c r="B465" s="211">
        <v>2014</v>
      </c>
      <c r="C465" s="212" t="s">
        <v>821</v>
      </c>
      <c r="D465" s="211" t="s">
        <v>851</v>
      </c>
      <c r="E465" s="211">
        <v>10</v>
      </c>
      <c r="F465" s="212">
        <v>1</v>
      </c>
    </row>
    <row r="466" spans="1:6" ht="16.5" thickBot="1">
      <c r="A466" s="192"/>
      <c r="B466" s="211">
        <v>2014</v>
      </c>
      <c r="C466" s="212" t="s">
        <v>821</v>
      </c>
      <c r="D466" s="211" t="s">
        <v>852</v>
      </c>
      <c r="E466" s="211">
        <v>10</v>
      </c>
      <c r="F466" s="212">
        <v>1</v>
      </c>
    </row>
    <row r="467" spans="1:6" ht="16.5" thickBot="1">
      <c r="A467" s="192"/>
      <c r="B467" s="211">
        <v>2014</v>
      </c>
      <c r="C467" s="212" t="s">
        <v>821</v>
      </c>
      <c r="D467" s="211" t="s">
        <v>853</v>
      </c>
      <c r="E467" s="211">
        <v>11</v>
      </c>
      <c r="F467" s="212">
        <v>1</v>
      </c>
    </row>
    <row r="468" spans="1:6" ht="16.5" thickBot="1">
      <c r="A468" s="192"/>
      <c r="B468" s="211">
        <v>2014</v>
      </c>
      <c r="C468" s="212" t="s">
        <v>821</v>
      </c>
      <c r="D468" s="211" t="s">
        <v>854</v>
      </c>
      <c r="E468" s="211">
        <v>12</v>
      </c>
      <c r="F468" s="212">
        <v>1</v>
      </c>
    </row>
    <row r="469" spans="1:6" ht="16.5" thickBot="1">
      <c r="A469" s="192"/>
      <c r="B469" s="211">
        <v>2014</v>
      </c>
      <c r="C469" s="212" t="s">
        <v>821</v>
      </c>
      <c r="D469" s="211" t="s">
        <v>855</v>
      </c>
      <c r="E469" s="211">
        <v>10</v>
      </c>
      <c r="F469" s="212">
        <v>1</v>
      </c>
    </row>
    <row r="470" spans="1:6" ht="16.5" thickBot="1">
      <c r="A470" s="192"/>
      <c r="B470" s="211">
        <v>2014</v>
      </c>
      <c r="C470" s="212" t="s">
        <v>821</v>
      </c>
      <c r="D470" s="211" t="s">
        <v>856</v>
      </c>
      <c r="E470" s="211">
        <v>9</v>
      </c>
      <c r="F470" s="212">
        <v>1</v>
      </c>
    </row>
    <row r="471" spans="1:6" ht="16.5" thickBot="1">
      <c r="A471" s="192"/>
      <c r="B471" s="211">
        <v>2014</v>
      </c>
      <c r="C471" s="212" t="s">
        <v>821</v>
      </c>
      <c r="D471" s="211" t="s">
        <v>857</v>
      </c>
      <c r="E471" s="211">
        <v>9</v>
      </c>
      <c r="F471" s="212">
        <v>1</v>
      </c>
    </row>
    <row r="472" spans="1:6" ht="16.5" thickBot="1">
      <c r="A472" s="192"/>
      <c r="B472" s="211">
        <v>2014</v>
      </c>
      <c r="C472" s="212" t="s">
        <v>821</v>
      </c>
      <c r="D472" s="211" t="s">
        <v>858</v>
      </c>
      <c r="E472" s="211">
        <v>9</v>
      </c>
      <c r="F472" s="212">
        <v>1</v>
      </c>
    </row>
    <row r="473" spans="1:6" ht="16.5" thickBot="1">
      <c r="A473" s="192"/>
      <c r="B473" s="211">
        <v>2014</v>
      </c>
      <c r="C473" s="212" t="s">
        <v>821</v>
      </c>
      <c r="D473" s="211" t="s">
        <v>843</v>
      </c>
      <c r="E473" s="211">
        <v>8</v>
      </c>
      <c r="F473" s="212">
        <v>1</v>
      </c>
    </row>
    <row r="474" spans="1:6" ht="16.5" thickBot="1">
      <c r="A474" s="192"/>
      <c r="B474" s="211">
        <v>2014</v>
      </c>
      <c r="C474" s="212" t="s">
        <v>821</v>
      </c>
      <c r="D474" s="211" t="s">
        <v>859</v>
      </c>
      <c r="E474" s="211">
        <v>8</v>
      </c>
      <c r="F474" s="212">
        <v>1</v>
      </c>
    </row>
    <row r="475" spans="1:6" ht="16.5" thickBot="1">
      <c r="A475" s="192"/>
      <c r="B475" s="211">
        <v>2014</v>
      </c>
      <c r="C475" s="212" t="s">
        <v>821</v>
      </c>
      <c r="D475" s="211" t="s">
        <v>860</v>
      </c>
      <c r="E475" s="211">
        <v>8</v>
      </c>
      <c r="F475" s="212">
        <v>1</v>
      </c>
    </row>
    <row r="476" spans="1:6" ht="16.5" thickBot="1">
      <c r="A476" s="192"/>
      <c r="B476" s="211">
        <v>2014</v>
      </c>
      <c r="C476" s="212" t="s">
        <v>821</v>
      </c>
      <c r="D476" s="211" t="s">
        <v>861</v>
      </c>
      <c r="E476" s="211">
        <v>9</v>
      </c>
      <c r="F476" s="212">
        <v>1</v>
      </c>
    </row>
    <row r="477" spans="1:6" ht="16.5" thickBot="1">
      <c r="A477" s="192"/>
      <c r="B477" s="211">
        <v>2014</v>
      </c>
      <c r="C477" s="212" t="s">
        <v>821</v>
      </c>
      <c r="D477" s="211" t="s">
        <v>862</v>
      </c>
      <c r="E477" s="211">
        <v>10</v>
      </c>
      <c r="F477" s="212">
        <v>1</v>
      </c>
    </row>
    <row r="478" spans="1:6" ht="16.5" thickBot="1">
      <c r="A478" s="192"/>
      <c r="B478" s="211">
        <v>2014</v>
      </c>
      <c r="C478" s="212" t="s">
        <v>821</v>
      </c>
      <c r="D478" s="211" t="s">
        <v>863</v>
      </c>
      <c r="E478" s="211">
        <v>10</v>
      </c>
      <c r="F478" s="212">
        <v>1</v>
      </c>
    </row>
    <row r="479" spans="1:6" ht="16.5" thickBot="1">
      <c r="A479" s="192"/>
      <c r="B479" s="211">
        <v>2014</v>
      </c>
      <c r="C479" s="212" t="s">
        <v>821</v>
      </c>
      <c r="D479" s="211" t="s">
        <v>864</v>
      </c>
      <c r="E479" s="211">
        <v>10</v>
      </c>
      <c r="F479" s="212">
        <v>1</v>
      </c>
    </row>
    <row r="480" spans="1:6" ht="16.5" thickBot="1">
      <c r="A480" s="192"/>
      <c r="B480" s="211">
        <v>2014</v>
      </c>
      <c r="C480" s="212" t="s">
        <v>821</v>
      </c>
      <c r="D480" s="211" t="s">
        <v>865</v>
      </c>
      <c r="E480" s="211">
        <v>11</v>
      </c>
      <c r="F480" s="212">
        <v>1</v>
      </c>
    </row>
    <row r="481" spans="1:6" ht="30.75" thickBot="1">
      <c r="A481" s="192"/>
      <c r="B481" s="211">
        <v>2014</v>
      </c>
      <c r="C481" s="212" t="s">
        <v>834</v>
      </c>
      <c r="D481" s="211" t="s">
        <v>866</v>
      </c>
      <c r="E481" s="211">
        <v>8</v>
      </c>
      <c r="F481" s="212">
        <v>1</v>
      </c>
    </row>
    <row r="482" spans="1:6" ht="30.75" thickBot="1">
      <c r="A482" s="192"/>
      <c r="B482" s="211">
        <v>2014</v>
      </c>
      <c r="C482" s="212" t="s">
        <v>834</v>
      </c>
      <c r="D482" s="211" t="s">
        <v>867</v>
      </c>
      <c r="E482" s="211">
        <v>8</v>
      </c>
      <c r="F482" s="212">
        <v>1</v>
      </c>
    </row>
    <row r="483" spans="1:6" ht="30.75" thickBot="1">
      <c r="A483" s="192"/>
      <c r="B483" s="211">
        <v>2014</v>
      </c>
      <c r="C483" s="212" t="s">
        <v>834</v>
      </c>
      <c r="D483" s="211" t="s">
        <v>868</v>
      </c>
      <c r="E483" s="211">
        <v>8</v>
      </c>
      <c r="F483" s="212">
        <v>1</v>
      </c>
    </row>
    <row r="484" spans="1:6" ht="30.75" thickBot="1">
      <c r="A484" s="192"/>
      <c r="B484" s="211">
        <v>2014</v>
      </c>
      <c r="C484" s="212" t="s">
        <v>834</v>
      </c>
      <c r="D484" s="211" t="s">
        <v>869</v>
      </c>
      <c r="E484" s="211">
        <v>9</v>
      </c>
      <c r="F484" s="212">
        <v>1</v>
      </c>
    </row>
    <row r="485" spans="1:6" ht="30.75" thickBot="1">
      <c r="A485" s="192"/>
      <c r="B485" s="211">
        <v>2014</v>
      </c>
      <c r="C485" s="212" t="s">
        <v>834</v>
      </c>
      <c r="D485" s="211" t="s">
        <v>870</v>
      </c>
      <c r="E485" s="211">
        <v>9</v>
      </c>
      <c r="F485" s="212">
        <v>1</v>
      </c>
    </row>
    <row r="486" spans="1:6" ht="30.75" thickBot="1">
      <c r="A486" s="192"/>
      <c r="B486" s="211">
        <v>2014</v>
      </c>
      <c r="C486" s="212" t="s">
        <v>834</v>
      </c>
      <c r="D486" s="211" t="s">
        <v>871</v>
      </c>
      <c r="E486" s="211">
        <v>10</v>
      </c>
      <c r="F486" s="212">
        <v>1</v>
      </c>
    </row>
    <row r="487" spans="1:6" ht="30.75" thickBot="1">
      <c r="A487" s="192"/>
      <c r="B487" s="211">
        <v>2014</v>
      </c>
      <c r="C487" s="212" t="s">
        <v>834</v>
      </c>
      <c r="D487" s="211" t="s">
        <v>872</v>
      </c>
      <c r="E487" s="211">
        <v>10</v>
      </c>
      <c r="F487" s="212">
        <v>1</v>
      </c>
    </row>
    <row r="488" spans="1:6" ht="30.75" thickBot="1">
      <c r="A488" s="192"/>
      <c r="B488" s="211">
        <v>2014</v>
      </c>
      <c r="C488" s="212" t="s">
        <v>834</v>
      </c>
      <c r="D488" s="211" t="s">
        <v>873</v>
      </c>
      <c r="E488" s="211">
        <v>8</v>
      </c>
      <c r="F488" s="212">
        <v>1</v>
      </c>
    </row>
    <row r="489" spans="1:6" ht="30.75" thickBot="1">
      <c r="A489" s="192"/>
      <c r="B489" s="211">
        <v>2014</v>
      </c>
      <c r="C489" s="212" t="s">
        <v>834</v>
      </c>
      <c r="D489" s="211" t="s">
        <v>874</v>
      </c>
      <c r="E489" s="211">
        <v>9</v>
      </c>
      <c r="F489" s="212">
        <v>1</v>
      </c>
    </row>
    <row r="490" spans="1:6" ht="30.75" thickBot="1">
      <c r="A490" s="192"/>
      <c r="B490" s="211">
        <v>2014</v>
      </c>
      <c r="C490" s="212" t="s">
        <v>834</v>
      </c>
      <c r="D490" s="211" t="s">
        <v>875</v>
      </c>
      <c r="E490" s="211">
        <v>9</v>
      </c>
      <c r="F490" s="212">
        <v>1</v>
      </c>
    </row>
    <row r="491" spans="1:6" ht="30.75" thickBot="1">
      <c r="A491" s="192"/>
      <c r="B491" s="211">
        <v>2014</v>
      </c>
      <c r="C491" s="212" t="s">
        <v>834</v>
      </c>
      <c r="D491" s="211" t="s">
        <v>876</v>
      </c>
      <c r="E491" s="211">
        <v>10</v>
      </c>
      <c r="F491" s="212">
        <v>1</v>
      </c>
    </row>
    <row r="492" spans="1:6" ht="30.75" thickBot="1">
      <c r="A492" s="192"/>
      <c r="B492" s="211">
        <v>2014</v>
      </c>
      <c r="C492" s="212" t="s">
        <v>834</v>
      </c>
      <c r="D492" s="211" t="s">
        <v>877</v>
      </c>
      <c r="E492" s="211">
        <v>10</v>
      </c>
      <c r="F492" s="212">
        <v>1</v>
      </c>
    </row>
    <row r="493" spans="1:6" ht="30.75" thickBot="1">
      <c r="A493" s="192"/>
      <c r="B493" s="211">
        <v>2014</v>
      </c>
      <c r="C493" s="212" t="s">
        <v>834</v>
      </c>
      <c r="D493" s="211" t="s">
        <v>878</v>
      </c>
      <c r="E493" s="211">
        <v>11</v>
      </c>
      <c r="F493" s="212">
        <v>1</v>
      </c>
    </row>
    <row r="494" spans="1:6" ht="30.75" thickBot="1">
      <c r="A494" s="192"/>
      <c r="B494" s="211">
        <v>2014</v>
      </c>
      <c r="C494" s="212" t="s">
        <v>834</v>
      </c>
      <c r="D494" s="211" t="s">
        <v>879</v>
      </c>
      <c r="E494" s="211">
        <v>9</v>
      </c>
      <c r="F494" s="212">
        <v>1</v>
      </c>
    </row>
    <row r="495" spans="1:6" ht="30.75" thickBot="1">
      <c r="A495" s="192"/>
      <c r="B495" s="211">
        <v>2014</v>
      </c>
      <c r="C495" s="212" t="s">
        <v>834</v>
      </c>
      <c r="D495" s="211" t="s">
        <v>880</v>
      </c>
      <c r="E495" s="211">
        <v>8</v>
      </c>
      <c r="F495" s="212">
        <v>1</v>
      </c>
    </row>
    <row r="496" spans="1:6" ht="30.75" thickBot="1">
      <c r="A496" s="192"/>
      <c r="B496" s="211">
        <v>2014</v>
      </c>
      <c r="C496" s="212" t="s">
        <v>834</v>
      </c>
      <c r="D496" s="211" t="s">
        <v>881</v>
      </c>
      <c r="E496" s="211">
        <v>7</v>
      </c>
      <c r="F496" s="212">
        <v>1</v>
      </c>
    </row>
    <row r="497" spans="1:6" ht="30.75" thickBot="1">
      <c r="A497" s="192"/>
      <c r="B497" s="211">
        <v>2014</v>
      </c>
      <c r="C497" s="212" t="s">
        <v>834</v>
      </c>
      <c r="D497" s="211" t="s">
        <v>882</v>
      </c>
      <c r="E497" s="211">
        <v>9</v>
      </c>
      <c r="F497" s="212">
        <v>1</v>
      </c>
    </row>
    <row r="498" spans="1:6" ht="16.5" thickBot="1">
      <c r="A498" s="192"/>
      <c r="B498" s="198"/>
      <c r="C498" s="191"/>
      <c r="D498" s="198"/>
      <c r="E498" s="198"/>
      <c r="F498" s="191"/>
    </row>
  </sheetData>
  <mergeCells count="3">
    <mergeCell ref="A4:F5"/>
    <mergeCell ref="B6:F6"/>
    <mergeCell ref="B7:F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2" workbookViewId="0">
      <selection activeCell="H5" sqref="H5"/>
    </sheetView>
  </sheetViews>
  <sheetFormatPr defaultRowHeight="15"/>
  <cols>
    <col min="2" max="2" width="19.140625" customWidth="1"/>
    <col min="3" max="3" width="26.42578125" customWidth="1"/>
    <col min="4" max="4" width="25.28515625" customWidth="1"/>
    <col min="5" max="5" width="16.7109375" customWidth="1"/>
    <col min="7" max="7" width="15.42578125" customWidth="1"/>
    <col min="8" max="8" width="23.7109375" customWidth="1"/>
  </cols>
  <sheetData>
    <row r="1" spans="1:16" ht="19.5" thickBot="1">
      <c r="A1" s="55" t="s">
        <v>195</v>
      </c>
    </row>
    <row r="2" spans="1:16" ht="48" customHeight="1" thickBot="1">
      <c r="A2" s="739" t="s">
        <v>196</v>
      </c>
      <c r="B2" s="740"/>
      <c r="C2" s="740"/>
      <c r="D2" s="740"/>
      <c r="E2" s="740"/>
      <c r="F2" s="740"/>
      <c r="G2" s="740"/>
      <c r="H2" s="740"/>
      <c r="I2" s="3"/>
      <c r="J2" s="3"/>
      <c r="K2" s="3"/>
      <c r="L2" s="3"/>
      <c r="M2" s="3"/>
      <c r="N2" s="3"/>
      <c r="O2" s="3"/>
      <c r="P2" s="3"/>
    </row>
    <row r="3" spans="1:16" ht="46.5" customHeight="1">
      <c r="A3" s="565" t="s">
        <v>197</v>
      </c>
      <c r="B3" s="565" t="s">
        <v>198</v>
      </c>
      <c r="C3" s="565" t="s">
        <v>199</v>
      </c>
      <c r="D3" s="565" t="s">
        <v>200</v>
      </c>
      <c r="E3" s="565" t="s">
        <v>201</v>
      </c>
      <c r="F3" s="522" t="s">
        <v>26</v>
      </c>
      <c r="G3" s="565" t="s">
        <v>202</v>
      </c>
      <c r="H3" s="681" t="s">
        <v>92</v>
      </c>
    </row>
    <row r="4" spans="1:16" ht="33.75" customHeight="1" thickBot="1">
      <c r="A4" s="573"/>
      <c r="B4" s="573"/>
      <c r="C4" s="573"/>
      <c r="D4" s="573"/>
      <c r="E4" s="573"/>
      <c r="F4" s="523"/>
      <c r="G4" s="573"/>
      <c r="H4" s="683"/>
    </row>
    <row r="5" spans="1:16" ht="135.75" thickBot="1">
      <c r="A5" s="199">
        <v>2018</v>
      </c>
      <c r="B5" s="199" t="s">
        <v>1304</v>
      </c>
      <c r="C5" s="199" t="s">
        <v>1305</v>
      </c>
      <c r="D5" s="199" t="s">
        <v>1306</v>
      </c>
      <c r="E5" s="199" t="s">
        <v>1307</v>
      </c>
      <c r="F5" s="199" t="s">
        <v>1308</v>
      </c>
      <c r="G5" s="189" t="s">
        <v>1309</v>
      </c>
      <c r="H5" s="470" t="s">
        <v>5088</v>
      </c>
    </row>
    <row r="6" spans="1:16" ht="45.75" thickBot="1">
      <c r="A6" s="199">
        <v>2018</v>
      </c>
      <c r="B6" s="199" t="s">
        <v>1304</v>
      </c>
      <c r="C6" s="199" t="s">
        <v>1305</v>
      </c>
      <c r="D6" s="190" t="s">
        <v>1310</v>
      </c>
      <c r="E6" s="199" t="s">
        <v>1307</v>
      </c>
      <c r="F6" s="190" t="s">
        <v>1311</v>
      </c>
      <c r="G6" s="189" t="s">
        <v>1309</v>
      </c>
      <c r="H6" s="470" t="s">
        <v>5088</v>
      </c>
    </row>
    <row r="7" spans="1:16" ht="60.75" thickBot="1">
      <c r="A7" s="199">
        <v>2018</v>
      </c>
      <c r="B7" s="199" t="s">
        <v>1304</v>
      </c>
      <c r="C7" s="199" t="s">
        <v>1305</v>
      </c>
      <c r="D7" s="190" t="s">
        <v>1310</v>
      </c>
      <c r="E7" s="199" t="s">
        <v>1307</v>
      </c>
      <c r="F7" s="190" t="s">
        <v>1312</v>
      </c>
      <c r="G7" s="189" t="s">
        <v>1313</v>
      </c>
      <c r="H7" s="470" t="s">
        <v>5088</v>
      </c>
    </row>
    <row r="8" spans="1:16" ht="63.75" thickBot="1">
      <c r="A8" s="17">
        <v>2017</v>
      </c>
      <c r="B8" s="20" t="s">
        <v>1301</v>
      </c>
      <c r="C8" s="20" t="s">
        <v>1300</v>
      </c>
      <c r="D8" s="12" t="s">
        <v>1392</v>
      </c>
      <c r="E8" s="15" t="s">
        <v>1303</v>
      </c>
      <c r="F8" s="12" t="s">
        <v>1308</v>
      </c>
      <c r="G8" s="221" t="s">
        <v>1302</v>
      </c>
      <c r="H8" s="470" t="s">
        <v>5088</v>
      </c>
    </row>
    <row r="9" spans="1:16" ht="45.75" thickBot="1">
      <c r="A9" s="199">
        <v>2018</v>
      </c>
      <c r="B9" s="199" t="s">
        <v>1319</v>
      </c>
      <c r="C9" s="199" t="s">
        <v>1314</v>
      </c>
      <c r="D9" s="199" t="s">
        <v>1323</v>
      </c>
      <c r="E9" s="212" t="s">
        <v>1303</v>
      </c>
      <c r="F9" s="199" t="s">
        <v>1316</v>
      </c>
      <c r="G9" s="199" t="s">
        <v>1317</v>
      </c>
      <c r="H9" s="470" t="s">
        <v>5088</v>
      </c>
    </row>
    <row r="10" spans="1:16" ht="90.75" thickBot="1">
      <c r="A10" s="199">
        <v>2017</v>
      </c>
      <c r="B10" s="199" t="s">
        <v>1318</v>
      </c>
      <c r="C10" s="199" t="s">
        <v>1314</v>
      </c>
      <c r="D10" s="199" t="s">
        <v>3908</v>
      </c>
      <c r="E10" s="199" t="s">
        <v>1324</v>
      </c>
      <c r="F10" s="199" t="s">
        <v>1316</v>
      </c>
      <c r="G10" s="199" t="s">
        <v>1317</v>
      </c>
      <c r="H10" s="470" t="s">
        <v>5088</v>
      </c>
    </row>
    <row r="11" spans="1:16" ht="45.75" thickBot="1">
      <c r="A11" s="199">
        <v>2016</v>
      </c>
      <c r="B11" s="199" t="s">
        <v>1318</v>
      </c>
      <c r="C11" s="199" t="s">
        <v>1314</v>
      </c>
      <c r="D11" s="199" t="s">
        <v>1322</v>
      </c>
      <c r="E11" s="199" t="s">
        <v>1324</v>
      </c>
      <c r="F11" s="199" t="s">
        <v>1316</v>
      </c>
      <c r="G11" s="199" t="s">
        <v>1317</v>
      </c>
      <c r="H11" s="470" t="s">
        <v>5088</v>
      </c>
    </row>
    <row r="12" spans="1:16" ht="45.75" thickBot="1">
      <c r="A12" s="199">
        <v>2015</v>
      </c>
      <c r="B12" s="199" t="s">
        <v>1319</v>
      </c>
      <c r="C12" s="199" t="s">
        <v>1314</v>
      </c>
      <c r="D12" s="199" t="s">
        <v>1320</v>
      </c>
      <c r="E12" s="199" t="s">
        <v>1315</v>
      </c>
      <c r="F12" s="199" t="s">
        <v>1316</v>
      </c>
      <c r="G12" s="199" t="s">
        <v>1317</v>
      </c>
      <c r="H12" s="470" t="s">
        <v>5088</v>
      </c>
    </row>
    <row r="13" spans="1:16" ht="60.75" thickBot="1">
      <c r="A13" s="199">
        <v>2014</v>
      </c>
      <c r="B13" s="199" t="s">
        <v>1318</v>
      </c>
      <c r="C13" s="199" t="s">
        <v>1314</v>
      </c>
      <c r="D13" s="199" t="s">
        <v>1321</v>
      </c>
      <c r="E13" s="199" t="s">
        <v>1324</v>
      </c>
      <c r="F13" s="199" t="s">
        <v>1316</v>
      </c>
      <c r="G13" s="199" t="s">
        <v>1317</v>
      </c>
      <c r="H13" s="470" t="s">
        <v>5088</v>
      </c>
    </row>
    <row r="14" spans="1:16" ht="30.75" thickBot="1">
      <c r="A14" s="199">
        <v>2014</v>
      </c>
      <c r="B14" s="199" t="s">
        <v>1326</v>
      </c>
      <c r="C14" s="199" t="s">
        <v>1325</v>
      </c>
      <c r="D14" s="199" t="s">
        <v>1334</v>
      </c>
      <c r="E14" s="199" t="s">
        <v>1303</v>
      </c>
      <c r="F14" s="199" t="s">
        <v>1328</v>
      </c>
      <c r="G14" s="199" t="s">
        <v>1327</v>
      </c>
      <c r="H14" s="470" t="s">
        <v>5088</v>
      </c>
    </row>
    <row r="15" spans="1:16" ht="75.75" thickBot="1">
      <c r="A15" s="199">
        <v>2018</v>
      </c>
      <c r="B15" s="199" t="s">
        <v>1330</v>
      </c>
      <c r="C15" s="199" t="s">
        <v>1329</v>
      </c>
      <c r="D15" s="199" t="s">
        <v>1332</v>
      </c>
      <c r="E15" s="199" t="s">
        <v>1315</v>
      </c>
      <c r="F15" s="199" t="s">
        <v>1333</v>
      </c>
      <c r="G15" s="199" t="s">
        <v>1331</v>
      </c>
      <c r="H15" s="470" t="s">
        <v>5088</v>
      </c>
    </row>
    <row r="16" spans="1:16" ht="75.75" thickBot="1">
      <c r="A16" s="199">
        <v>2018</v>
      </c>
      <c r="B16" s="199" t="s">
        <v>1335</v>
      </c>
      <c r="C16" s="199" t="s">
        <v>1336</v>
      </c>
      <c r="D16" s="199" t="s">
        <v>1339</v>
      </c>
      <c r="E16" s="199" t="s">
        <v>1338</v>
      </c>
      <c r="F16" s="199" t="s">
        <v>1333</v>
      </c>
      <c r="G16" s="199" t="s">
        <v>1337</v>
      </c>
      <c r="H16" s="470" t="s">
        <v>5088</v>
      </c>
    </row>
    <row r="17" spans="1:8" ht="30.75" thickBot="1">
      <c r="A17" s="199">
        <v>2018</v>
      </c>
      <c r="B17" s="199" t="s">
        <v>1343</v>
      </c>
      <c r="C17" s="199" t="s">
        <v>1340</v>
      </c>
      <c r="D17" s="199" t="s">
        <v>1341</v>
      </c>
      <c r="E17" s="199" t="s">
        <v>1303</v>
      </c>
      <c r="F17" s="199" t="s">
        <v>1328</v>
      </c>
      <c r="G17" s="199" t="s">
        <v>1342</v>
      </c>
      <c r="H17" s="470" t="s">
        <v>5088</v>
      </c>
    </row>
    <row r="18" spans="1:8" ht="15.75" thickBot="1">
      <c r="A18" s="199"/>
      <c r="B18" s="199"/>
      <c r="C18" s="199"/>
      <c r="D18" s="199"/>
      <c r="E18" s="199"/>
      <c r="F18" s="199"/>
      <c r="G18" s="199"/>
      <c r="H18" s="199"/>
    </row>
    <row r="19" spans="1:8" ht="15.75" thickBot="1">
      <c r="A19" s="199"/>
      <c r="B19" s="199"/>
      <c r="C19" s="199"/>
      <c r="D19" s="199"/>
      <c r="E19" s="199"/>
      <c r="F19" s="199"/>
      <c r="G19" s="199"/>
      <c r="H19" s="199"/>
    </row>
  </sheetData>
  <mergeCells count="9">
    <mergeCell ref="G3:G4"/>
    <mergeCell ref="A2:H2"/>
    <mergeCell ref="H3:H4"/>
    <mergeCell ref="A3:A4"/>
    <mergeCell ref="B3:B4"/>
    <mergeCell ref="C3:C4"/>
    <mergeCell ref="D3:D4"/>
    <mergeCell ref="E3:E4"/>
    <mergeCell ref="F3:F4"/>
  </mergeCells>
  <hyperlinks>
    <hyperlink ref="H5" r:id="rId1"/>
    <hyperlink ref="H6:H17" r:id="rId2" display="http://vdc.edu.in/Collabrations"/>
  </hyperlinks>
  <pageMargins left="0.7" right="0.7" top="0.75" bottom="0.75" header="0.3" footer="0.3"/>
  <pageSetup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8" workbookViewId="0">
      <selection activeCell="G4" sqref="G4:G9"/>
    </sheetView>
  </sheetViews>
  <sheetFormatPr defaultRowHeight="15"/>
  <cols>
    <col min="1" max="1" width="20.28515625" customWidth="1"/>
    <col min="2" max="2" width="23" customWidth="1"/>
    <col min="3" max="3" width="31.42578125" customWidth="1"/>
    <col min="4" max="4" width="14.140625" customWidth="1"/>
    <col min="5" max="5" width="23.7109375" customWidth="1"/>
    <col min="6" max="6" width="25.140625" customWidth="1"/>
    <col min="7" max="7" width="31.42578125" customWidth="1"/>
  </cols>
  <sheetData>
    <row r="1" spans="1:7" ht="58.5" customHeight="1">
      <c r="A1" s="741" t="s">
        <v>203</v>
      </c>
      <c r="B1" s="742"/>
      <c r="C1" s="742"/>
      <c r="D1" s="742"/>
      <c r="E1" s="742"/>
      <c r="F1" s="742"/>
      <c r="G1" s="743"/>
    </row>
    <row r="2" spans="1:7" ht="99" customHeight="1">
      <c r="A2" s="574" t="s">
        <v>204</v>
      </c>
      <c r="B2" s="574" t="s">
        <v>205</v>
      </c>
      <c r="C2" s="574" t="s">
        <v>206</v>
      </c>
      <c r="D2" s="6" t="s">
        <v>207</v>
      </c>
      <c r="E2" s="574" t="s">
        <v>209</v>
      </c>
      <c r="F2" s="574" t="s">
        <v>210</v>
      </c>
      <c r="G2" s="609" t="s">
        <v>92</v>
      </c>
    </row>
    <row r="3" spans="1:7" ht="16.5" hidden="1" customHeight="1" thickBot="1">
      <c r="A3" s="574"/>
      <c r="B3" s="574"/>
      <c r="C3" s="574"/>
      <c r="D3" s="41" t="s">
        <v>208</v>
      </c>
      <c r="E3" s="574"/>
      <c r="F3" s="574"/>
      <c r="G3" s="609"/>
    </row>
    <row r="4" spans="1:7" ht="135.75" thickBot="1">
      <c r="A4" s="344">
        <v>2018</v>
      </c>
      <c r="B4" s="343" t="s">
        <v>3897</v>
      </c>
      <c r="C4" s="343" t="s">
        <v>1336</v>
      </c>
      <c r="D4" s="344" t="s">
        <v>3898</v>
      </c>
      <c r="E4" s="343" t="s">
        <v>3899</v>
      </c>
      <c r="F4" s="343" t="s">
        <v>3900</v>
      </c>
      <c r="G4" s="470" t="s">
        <v>5088</v>
      </c>
    </row>
    <row r="5" spans="1:7" ht="165.75" thickBot="1">
      <c r="A5" s="344">
        <v>2018</v>
      </c>
      <c r="B5" s="343" t="s">
        <v>3901</v>
      </c>
      <c r="C5" s="387" t="s">
        <v>1305</v>
      </c>
      <c r="D5" s="344"/>
      <c r="E5" s="343" t="s">
        <v>3902</v>
      </c>
      <c r="F5" s="343">
        <v>12</v>
      </c>
      <c r="G5" s="470" t="s">
        <v>5088</v>
      </c>
    </row>
    <row r="6" spans="1:7" ht="150.75" thickBot="1">
      <c r="A6" s="344">
        <v>2017</v>
      </c>
      <c r="B6" s="343" t="s">
        <v>3903</v>
      </c>
      <c r="C6" s="387" t="s">
        <v>1329</v>
      </c>
      <c r="D6" s="344" t="s">
        <v>820</v>
      </c>
      <c r="E6" s="343" t="s">
        <v>3904</v>
      </c>
      <c r="F6" s="343">
        <v>21</v>
      </c>
      <c r="G6" s="470" t="s">
        <v>5088</v>
      </c>
    </row>
    <row r="7" spans="1:7" ht="195.75" thickBot="1">
      <c r="A7" s="344">
        <v>2017</v>
      </c>
      <c r="B7" s="343" t="s">
        <v>3909</v>
      </c>
      <c r="C7" s="388" t="s">
        <v>1344</v>
      </c>
      <c r="D7" s="344"/>
      <c r="E7" s="344"/>
      <c r="F7" s="343">
        <v>3</v>
      </c>
      <c r="G7" s="470" t="s">
        <v>5088</v>
      </c>
    </row>
    <row r="8" spans="1:7" ht="90.75" thickBot="1">
      <c r="A8" s="344">
        <v>2014</v>
      </c>
      <c r="B8" s="343" t="s">
        <v>4004</v>
      </c>
      <c r="C8" s="387" t="s">
        <v>1325</v>
      </c>
      <c r="D8" s="344" t="s">
        <v>820</v>
      </c>
      <c r="E8" s="390" t="s">
        <v>4005</v>
      </c>
      <c r="F8" s="343">
        <v>3</v>
      </c>
      <c r="G8" s="470" t="s">
        <v>5088</v>
      </c>
    </row>
    <row r="9" spans="1:7" ht="195.75" thickBot="1">
      <c r="A9" s="344">
        <v>2009</v>
      </c>
      <c r="B9" s="343" t="s">
        <v>3906</v>
      </c>
      <c r="C9" s="387" t="s">
        <v>1314</v>
      </c>
      <c r="D9" s="344" t="s">
        <v>3905</v>
      </c>
      <c r="E9" s="343" t="s">
        <v>3907</v>
      </c>
      <c r="F9" s="343">
        <v>24</v>
      </c>
      <c r="G9" s="470" t="s">
        <v>5088</v>
      </c>
    </row>
    <row r="10" spans="1:7" ht="15.75">
      <c r="A10" s="344"/>
      <c r="B10" s="343"/>
      <c r="C10" s="343"/>
      <c r="D10" s="344"/>
      <c r="E10" s="344"/>
      <c r="F10" s="343"/>
      <c r="G10" s="386"/>
    </row>
  </sheetData>
  <mergeCells count="7">
    <mergeCell ref="A1:G1"/>
    <mergeCell ref="A2:A3"/>
    <mergeCell ref="B2:B3"/>
    <mergeCell ref="C2:C3"/>
    <mergeCell ref="E2:E3"/>
    <mergeCell ref="F2:F3"/>
    <mergeCell ref="G2:G3"/>
  </mergeCells>
  <hyperlinks>
    <hyperlink ref="G4" r:id="rId1"/>
    <hyperlink ref="G5:G9" r:id="rId2" display="http://vdc.edu.in/Collabrations"/>
  </hyperlinks>
  <pageMargins left="0.7" right="0.7" top="0.75" bottom="0.75" header="0.3" footer="0.3"/>
  <pageSetup orientation="portrait"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C10" sqref="C10"/>
    </sheetView>
  </sheetViews>
  <sheetFormatPr defaultRowHeight="15"/>
  <cols>
    <col min="1" max="1" width="13.28515625" customWidth="1"/>
    <col min="2" max="2" width="22.7109375" customWidth="1"/>
    <col min="3" max="3" width="48.7109375" customWidth="1"/>
    <col min="4" max="4" width="61.85546875" hidden="1" customWidth="1"/>
  </cols>
  <sheetData>
    <row r="1" spans="1:4" ht="23.25" customHeight="1">
      <c r="A1" s="744" t="s">
        <v>211</v>
      </c>
      <c r="B1" s="744"/>
      <c r="C1" s="744"/>
      <c r="D1" s="744"/>
    </row>
    <row r="2" spans="1:4" ht="27.75" customHeight="1">
      <c r="A2" s="745" t="s">
        <v>212</v>
      </c>
      <c r="B2" s="745"/>
      <c r="C2" s="745"/>
      <c r="D2" s="745"/>
    </row>
    <row r="3" spans="1:4" ht="15" customHeight="1">
      <c r="A3" s="746" t="s">
        <v>213</v>
      </c>
      <c r="B3" s="747"/>
      <c r="C3" s="747"/>
      <c r="D3" s="748"/>
    </row>
    <row r="4" spans="1:4" ht="31.5" customHeight="1">
      <c r="A4" s="749"/>
      <c r="B4" s="750"/>
      <c r="C4" s="750"/>
      <c r="D4" s="751"/>
    </row>
    <row r="5" spans="1:4" ht="63">
      <c r="A5" s="7" t="s">
        <v>2</v>
      </c>
      <c r="B5" s="48" t="s">
        <v>214</v>
      </c>
      <c r="C5" s="645" t="s">
        <v>215</v>
      </c>
      <c r="D5" s="645"/>
    </row>
    <row r="6" spans="1:4" ht="15.75" customHeight="1">
      <c r="A6" s="261">
        <v>2018</v>
      </c>
      <c r="B6" s="378">
        <v>15710000</v>
      </c>
      <c r="C6" s="378">
        <v>1200000</v>
      </c>
      <c r="D6" s="397"/>
    </row>
    <row r="7" spans="1:4">
      <c r="A7" s="261">
        <v>2017</v>
      </c>
      <c r="B7" s="378">
        <v>10400000</v>
      </c>
      <c r="C7" s="378">
        <v>600000</v>
      </c>
    </row>
    <row r="8" spans="1:4">
      <c r="A8" s="261">
        <v>2016</v>
      </c>
      <c r="B8" s="378">
        <v>13690000</v>
      </c>
      <c r="C8" s="378">
        <v>500000</v>
      </c>
    </row>
    <row r="9" spans="1:4">
      <c r="A9" s="261">
        <v>2015</v>
      </c>
      <c r="B9" s="378">
        <v>12679450</v>
      </c>
      <c r="C9" s="378">
        <v>500000</v>
      </c>
    </row>
    <row r="10" spans="1:4">
      <c r="A10" s="261">
        <v>2014</v>
      </c>
      <c r="B10" s="378">
        <v>13755000</v>
      </c>
      <c r="C10" s="378">
        <v>1500000</v>
      </c>
    </row>
  </sheetData>
  <mergeCells count="4">
    <mergeCell ref="A1:D1"/>
    <mergeCell ref="A2:D2"/>
    <mergeCell ref="A3:D4"/>
    <mergeCell ref="C5:D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4" sqref="K14"/>
    </sheetView>
  </sheetViews>
  <sheetFormatPr defaultRowHeight="15"/>
  <sheetData>
    <row r="1" spans="1:11" ht="30" customHeight="1" thickBot="1">
      <c r="A1" s="754" t="s">
        <v>216</v>
      </c>
      <c r="B1" s="755"/>
      <c r="C1" s="755"/>
      <c r="D1" s="755"/>
      <c r="E1" s="755"/>
      <c r="F1" s="755"/>
      <c r="G1" s="755"/>
      <c r="H1" s="755"/>
      <c r="I1" s="755"/>
      <c r="J1" s="756"/>
      <c r="K1" s="3"/>
    </row>
    <row r="2" spans="1:11" ht="51.75" customHeight="1">
      <c r="A2" s="757" t="s">
        <v>217</v>
      </c>
      <c r="B2" s="758"/>
      <c r="C2" s="758"/>
      <c r="D2" s="758"/>
      <c r="E2" s="758"/>
      <c r="F2" s="758"/>
      <c r="G2" s="758"/>
      <c r="H2" s="758"/>
      <c r="I2" s="758"/>
      <c r="J2" s="759"/>
      <c r="K2" s="3"/>
    </row>
    <row r="3" spans="1:11" ht="31.5" customHeight="1">
      <c r="A3" s="609" t="s">
        <v>2</v>
      </c>
      <c r="B3" s="609"/>
      <c r="C3" s="609" t="s">
        <v>218</v>
      </c>
      <c r="D3" s="609"/>
      <c r="E3" s="609" t="s">
        <v>219</v>
      </c>
      <c r="F3" s="609"/>
      <c r="G3" s="609" t="s">
        <v>220</v>
      </c>
      <c r="H3" s="609"/>
      <c r="I3" s="609" t="s">
        <v>219</v>
      </c>
      <c r="J3" s="609"/>
      <c r="K3" s="533"/>
    </row>
    <row r="4" spans="1:11">
      <c r="A4" s="609"/>
      <c r="B4" s="609"/>
      <c r="C4" s="609"/>
      <c r="D4" s="609"/>
      <c r="E4" s="609"/>
      <c r="F4" s="609"/>
      <c r="G4" s="609"/>
      <c r="H4" s="609"/>
      <c r="I4" s="609"/>
      <c r="J4" s="609"/>
      <c r="K4" s="533"/>
    </row>
    <row r="5" spans="1:11">
      <c r="A5" s="752" t="s">
        <v>443</v>
      </c>
      <c r="B5" s="752"/>
      <c r="C5" s="752">
        <v>157448</v>
      </c>
      <c r="D5" s="752"/>
      <c r="E5" s="753">
        <v>5.2083333333333336E-2</v>
      </c>
      <c r="F5" s="752"/>
      <c r="G5" s="752">
        <v>43176</v>
      </c>
      <c r="H5" s="752"/>
      <c r="I5" s="753">
        <v>5.2083333333333336E-2</v>
      </c>
      <c r="J5" s="752"/>
      <c r="K5" s="70"/>
    </row>
    <row r="6" spans="1:11">
      <c r="A6" s="752"/>
      <c r="B6" s="752"/>
      <c r="C6" s="752"/>
      <c r="D6" s="752"/>
      <c r="E6" s="752"/>
      <c r="F6" s="752"/>
      <c r="G6" s="752"/>
      <c r="H6" s="752"/>
      <c r="I6" s="752"/>
      <c r="J6" s="752"/>
      <c r="K6" s="70"/>
    </row>
    <row r="7" spans="1:11">
      <c r="A7" s="752" t="s">
        <v>444</v>
      </c>
      <c r="B7" s="752"/>
      <c r="C7" s="752">
        <v>153397</v>
      </c>
      <c r="D7" s="752"/>
      <c r="E7" s="753">
        <v>5.2083333333333336E-2</v>
      </c>
      <c r="F7" s="752"/>
      <c r="G7" s="752">
        <v>38364</v>
      </c>
      <c r="H7" s="752"/>
      <c r="I7" s="753">
        <v>5.2083333333333336E-2</v>
      </c>
      <c r="J7" s="752"/>
    </row>
    <row r="8" spans="1:11">
      <c r="A8" s="752"/>
      <c r="B8" s="752"/>
      <c r="C8" s="752"/>
      <c r="D8" s="752"/>
      <c r="E8" s="752"/>
      <c r="F8" s="752"/>
      <c r="G8" s="752"/>
      <c r="H8" s="752"/>
      <c r="I8" s="752"/>
      <c r="J8" s="752"/>
    </row>
    <row r="9" spans="1:11">
      <c r="A9" s="752" t="s">
        <v>445</v>
      </c>
      <c r="B9" s="752"/>
      <c r="C9" s="752">
        <v>143761</v>
      </c>
      <c r="D9" s="752"/>
      <c r="E9" s="753">
        <v>5.2083333333333336E-2</v>
      </c>
      <c r="F9" s="752"/>
      <c r="G9" s="752">
        <v>36984</v>
      </c>
      <c r="H9" s="752"/>
      <c r="I9" s="753">
        <v>5.2083333333333336E-2</v>
      </c>
      <c r="J9" s="752"/>
    </row>
    <row r="10" spans="1:11">
      <c r="A10" s="752"/>
      <c r="B10" s="752"/>
      <c r="C10" s="752"/>
      <c r="D10" s="752"/>
      <c r="E10" s="752"/>
      <c r="F10" s="752"/>
      <c r="G10" s="752"/>
      <c r="H10" s="752"/>
      <c r="I10" s="752"/>
      <c r="J10" s="752"/>
    </row>
    <row r="11" spans="1:11">
      <c r="A11" s="752" t="s">
        <v>446</v>
      </c>
      <c r="B11" s="752"/>
      <c r="C11" s="752">
        <v>135401</v>
      </c>
      <c r="D11" s="752"/>
      <c r="E11" s="753">
        <v>5.2083333333333336E-2</v>
      </c>
      <c r="F11" s="752"/>
      <c r="G11" s="752">
        <v>37884</v>
      </c>
      <c r="H11" s="752"/>
      <c r="I11" s="753">
        <v>5.2083333333333336E-2</v>
      </c>
      <c r="J11" s="752"/>
    </row>
    <row r="12" spans="1:11">
      <c r="A12" s="752"/>
      <c r="B12" s="752"/>
      <c r="C12" s="752"/>
      <c r="D12" s="752"/>
      <c r="E12" s="752"/>
      <c r="F12" s="752"/>
      <c r="G12" s="752"/>
      <c r="H12" s="752"/>
      <c r="I12" s="752"/>
      <c r="J12" s="752"/>
    </row>
    <row r="13" spans="1:11">
      <c r="A13" s="752" t="s">
        <v>447</v>
      </c>
      <c r="B13" s="752"/>
      <c r="C13" s="752">
        <v>131042</v>
      </c>
      <c r="D13" s="752"/>
      <c r="E13" s="753">
        <v>5.2083333333333336E-2</v>
      </c>
      <c r="F13" s="752"/>
      <c r="G13" s="752">
        <v>38964</v>
      </c>
      <c r="H13" s="752"/>
      <c r="I13" s="753">
        <v>5.2083333333333336E-2</v>
      </c>
      <c r="J13" s="752"/>
    </row>
    <row r="14" spans="1:11">
      <c r="A14" s="752"/>
      <c r="B14" s="752"/>
      <c r="C14" s="752"/>
      <c r="D14" s="752"/>
      <c r="E14" s="752"/>
      <c r="F14" s="752"/>
      <c r="G14" s="752"/>
      <c r="H14" s="752"/>
      <c r="I14" s="752"/>
      <c r="J14" s="752"/>
    </row>
  </sheetData>
  <mergeCells count="33">
    <mergeCell ref="G5:H6"/>
    <mergeCell ref="I5:J6"/>
    <mergeCell ref="K3:K4"/>
    <mergeCell ref="A5:B6"/>
    <mergeCell ref="C5:D6"/>
    <mergeCell ref="E5:F6"/>
    <mergeCell ref="A1:J1"/>
    <mergeCell ref="A2:J2"/>
    <mergeCell ref="A3:B4"/>
    <mergeCell ref="C3:D4"/>
    <mergeCell ref="E3:F4"/>
    <mergeCell ref="G3:H4"/>
    <mergeCell ref="I3:J4"/>
    <mergeCell ref="A7:B8"/>
    <mergeCell ref="C7:D8"/>
    <mergeCell ref="E7:F8"/>
    <mergeCell ref="G7:H8"/>
    <mergeCell ref="I7:J8"/>
    <mergeCell ref="A9:B10"/>
    <mergeCell ref="C9:D10"/>
    <mergeCell ref="E9:F10"/>
    <mergeCell ref="G9:H10"/>
    <mergeCell ref="I9:J10"/>
    <mergeCell ref="A11:B12"/>
    <mergeCell ref="C11:D12"/>
    <mergeCell ref="E11:F12"/>
    <mergeCell ref="G11:H12"/>
    <mergeCell ref="I11:J12"/>
    <mergeCell ref="A13:B14"/>
    <mergeCell ref="C13:D14"/>
    <mergeCell ref="E13:F14"/>
    <mergeCell ref="G13:H14"/>
    <mergeCell ref="I13:J14"/>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F5" sqref="F5"/>
    </sheetView>
  </sheetViews>
  <sheetFormatPr defaultRowHeight="15"/>
  <cols>
    <col min="1" max="1" width="16.85546875" customWidth="1"/>
    <col min="2" max="2" width="18.28515625" customWidth="1"/>
    <col min="3" max="3" width="21.5703125" customWidth="1"/>
    <col min="4" max="4" width="17" customWidth="1"/>
    <col min="5" max="5" width="21.5703125" customWidth="1"/>
    <col min="6" max="6" width="19" customWidth="1"/>
  </cols>
  <sheetData>
    <row r="1" spans="1:6" ht="24.75" customHeight="1" thickBot="1">
      <c r="A1" s="740" t="s">
        <v>221</v>
      </c>
      <c r="B1" s="740"/>
      <c r="C1" s="740"/>
      <c r="D1" s="740"/>
      <c r="E1" s="740"/>
      <c r="F1" s="740"/>
    </row>
    <row r="2" spans="1:6" ht="38.25" customHeight="1" thickBot="1">
      <c r="A2" s="625" t="s">
        <v>222</v>
      </c>
      <c r="B2" s="626"/>
      <c r="C2" s="760" t="s">
        <v>223</v>
      </c>
      <c r="D2" s="761"/>
      <c r="E2" s="567" t="s">
        <v>224</v>
      </c>
      <c r="F2" s="568"/>
    </row>
    <row r="3" spans="1:6" ht="15" customHeight="1">
      <c r="A3" s="618" t="s">
        <v>787</v>
      </c>
      <c r="B3" s="635" t="s">
        <v>74</v>
      </c>
      <c r="C3" s="762" t="s">
        <v>787</v>
      </c>
      <c r="D3" s="618" t="s">
        <v>74</v>
      </c>
      <c r="E3" s="762" t="s">
        <v>787</v>
      </c>
      <c r="F3" s="618" t="s">
        <v>74</v>
      </c>
    </row>
    <row r="4" spans="1:6" ht="15.75" customHeight="1" thickBot="1">
      <c r="A4" s="619"/>
      <c r="B4" s="697"/>
      <c r="C4" s="763"/>
      <c r="D4" s="619"/>
      <c r="E4" s="763"/>
      <c r="F4" s="619"/>
    </row>
  </sheetData>
  <mergeCells count="10">
    <mergeCell ref="A1:F1"/>
    <mergeCell ref="A2:B2"/>
    <mergeCell ref="C2:D2"/>
    <mergeCell ref="E2:F2"/>
    <mergeCell ref="A3:A4"/>
    <mergeCell ref="B3:B4"/>
    <mergeCell ref="C3:C4"/>
    <mergeCell ref="D3:D4"/>
    <mergeCell ref="E3:E4"/>
    <mergeCell ref="F3:F4"/>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A12" sqref="A12:H12"/>
    </sheetView>
  </sheetViews>
  <sheetFormatPr defaultRowHeight="15"/>
  <cols>
    <col min="1" max="1" width="8.28515625" customWidth="1"/>
    <col min="2" max="2" width="36.28515625" customWidth="1"/>
    <col min="4" max="4" width="16" customWidth="1"/>
    <col min="5" max="5" width="22.140625" customWidth="1"/>
    <col min="7" max="7" width="23.85546875" customWidth="1"/>
    <col min="8" max="8" width="25.42578125" customWidth="1"/>
  </cols>
  <sheetData>
    <row r="1" spans="1:8" ht="18.75">
      <c r="A1" s="56" t="s">
        <v>225</v>
      </c>
      <c r="B1" s="69"/>
      <c r="C1" s="69"/>
      <c r="D1" s="69"/>
      <c r="E1" s="69"/>
    </row>
    <row r="2" spans="1:8" ht="15.75">
      <c r="A2" s="94" t="s">
        <v>226</v>
      </c>
      <c r="B2" s="95"/>
      <c r="C2" s="95"/>
      <c r="D2" s="95"/>
      <c r="E2" s="95"/>
    </row>
    <row r="3" spans="1:8" ht="15.75">
      <c r="A3" s="82" t="s">
        <v>227</v>
      </c>
      <c r="B3" s="5"/>
      <c r="C3" s="5"/>
      <c r="D3" s="5"/>
      <c r="E3" s="5"/>
    </row>
    <row r="4" spans="1:8" ht="15.75">
      <c r="A4" s="82" t="s">
        <v>228</v>
      </c>
      <c r="B4" s="5"/>
      <c r="C4" s="5"/>
      <c r="D4" s="5"/>
      <c r="E4" s="5"/>
    </row>
    <row r="5" spans="1:8" ht="15.75">
      <c r="A5" s="82" t="s">
        <v>229</v>
      </c>
      <c r="B5" s="5"/>
      <c r="C5" s="5"/>
      <c r="D5" s="5"/>
      <c r="E5" s="5"/>
    </row>
    <row r="6" spans="1:8" ht="15.75">
      <c r="A6" s="82" t="s">
        <v>230</v>
      </c>
      <c r="B6" s="5"/>
      <c r="C6" s="5"/>
      <c r="D6" s="5"/>
      <c r="E6" s="5"/>
    </row>
    <row r="7" spans="1:8" ht="15.75">
      <c r="A7" s="82" t="s">
        <v>231</v>
      </c>
      <c r="B7" s="5"/>
      <c r="C7" s="5"/>
      <c r="D7" s="5"/>
      <c r="E7" s="5"/>
    </row>
    <row r="8" spans="1:8" ht="15.75">
      <c r="A8" s="639" t="s">
        <v>2</v>
      </c>
      <c r="B8" s="574" t="s">
        <v>232</v>
      </c>
      <c r="C8" s="643" t="s">
        <v>233</v>
      </c>
      <c r="D8" s="643"/>
      <c r="E8" s="574" t="s">
        <v>234</v>
      </c>
      <c r="F8" s="666" t="s">
        <v>235</v>
      </c>
      <c r="G8" s="666"/>
      <c r="H8" s="574" t="s">
        <v>236</v>
      </c>
    </row>
    <row r="9" spans="1:8" ht="15" customHeight="1">
      <c r="A9" s="639"/>
      <c r="B9" s="574"/>
      <c r="C9" s="652" t="s">
        <v>73</v>
      </c>
      <c r="D9" s="652" t="s">
        <v>74</v>
      </c>
      <c r="E9" s="574"/>
      <c r="F9" s="652" t="s">
        <v>73</v>
      </c>
      <c r="G9" s="652" t="s">
        <v>74</v>
      </c>
      <c r="H9" s="574"/>
    </row>
    <row r="10" spans="1:8" ht="15" customHeight="1">
      <c r="A10" s="639"/>
      <c r="B10" s="574"/>
      <c r="C10" s="652"/>
      <c r="D10" s="652"/>
      <c r="E10" s="574"/>
      <c r="F10" s="652"/>
      <c r="G10" s="652"/>
      <c r="H10" s="574"/>
    </row>
    <row r="11" spans="1:8" ht="15.75" customHeight="1">
      <c r="A11" s="639"/>
      <c r="B11" s="574"/>
      <c r="C11" s="652"/>
      <c r="D11" s="652"/>
      <c r="E11" s="574"/>
      <c r="F11" s="652"/>
      <c r="G11" s="652"/>
      <c r="H11" s="574"/>
    </row>
    <row r="12" spans="1:8" ht="60">
      <c r="A12" s="340">
        <v>2019</v>
      </c>
      <c r="B12" s="339" t="s">
        <v>2506</v>
      </c>
      <c r="C12" s="644" t="s">
        <v>2507</v>
      </c>
      <c r="D12" s="644"/>
      <c r="E12" s="341" t="s">
        <v>2508</v>
      </c>
      <c r="F12" s="642" t="s">
        <v>2507</v>
      </c>
      <c r="G12" s="642"/>
      <c r="H12" s="342" t="s">
        <v>2509</v>
      </c>
    </row>
  </sheetData>
  <mergeCells count="12">
    <mergeCell ref="H8:H11"/>
    <mergeCell ref="F8:G8"/>
    <mergeCell ref="F9:F11"/>
    <mergeCell ref="G9:G11"/>
    <mergeCell ref="C12:D12"/>
    <mergeCell ref="F12:G12"/>
    <mergeCell ref="A8:A11"/>
    <mergeCell ref="B8:B11"/>
    <mergeCell ref="C8:D8"/>
    <mergeCell ref="E8:E11"/>
    <mergeCell ref="C9:C11"/>
    <mergeCell ref="D9:D11"/>
  </mergeCells>
  <hyperlinks>
    <hyperlink ref="H12" r:id="rId1" display="www.ntruhslibrary.com"/>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C1" workbookViewId="0">
      <selection activeCell="D8" sqref="D8"/>
    </sheetView>
  </sheetViews>
  <sheetFormatPr defaultRowHeight="15"/>
  <cols>
    <col min="2" max="2" width="22.140625" customWidth="1"/>
    <col min="3" max="3" width="31" customWidth="1"/>
    <col min="4" max="4" width="50.5703125" customWidth="1"/>
  </cols>
  <sheetData>
    <row r="1" spans="1:4" ht="35.25" customHeight="1" thickBot="1">
      <c r="A1" s="537" t="s">
        <v>237</v>
      </c>
      <c r="B1" s="538"/>
      <c r="C1" s="538"/>
      <c r="D1" s="539"/>
    </row>
    <row r="2" spans="1:4" ht="64.5" customHeight="1" thickBot="1">
      <c r="A2" s="76" t="s">
        <v>2</v>
      </c>
      <c r="B2" s="65" t="s">
        <v>238</v>
      </c>
      <c r="C2" s="65" t="s">
        <v>239</v>
      </c>
      <c r="D2" s="65" t="s">
        <v>240</v>
      </c>
    </row>
    <row r="3" spans="1:4">
      <c r="A3" s="359">
        <v>2018</v>
      </c>
      <c r="B3" s="359">
        <v>260602</v>
      </c>
      <c r="C3" s="359">
        <v>2531451</v>
      </c>
      <c r="D3" s="359">
        <v>250000</v>
      </c>
    </row>
    <row r="4" spans="1:4">
      <c r="A4" s="359">
        <v>2017</v>
      </c>
      <c r="B4" s="359">
        <v>509256</v>
      </c>
      <c r="C4" s="359">
        <v>2503985</v>
      </c>
      <c r="D4" s="359">
        <v>250000</v>
      </c>
    </row>
    <row r="5" spans="1:4">
      <c r="A5" s="359">
        <v>2016</v>
      </c>
      <c r="B5" s="359">
        <v>660015</v>
      </c>
      <c r="C5" s="359">
        <v>2777581</v>
      </c>
      <c r="D5" s="359">
        <v>250000</v>
      </c>
    </row>
    <row r="6" spans="1:4">
      <c r="A6" s="359">
        <v>2015</v>
      </c>
      <c r="B6" s="359" t="s">
        <v>2736</v>
      </c>
      <c r="C6" s="359">
        <v>2316701</v>
      </c>
      <c r="D6" s="359">
        <v>250000</v>
      </c>
    </row>
    <row r="7" spans="1:4">
      <c r="A7" s="359">
        <v>2014</v>
      </c>
      <c r="B7" s="372">
        <v>8018</v>
      </c>
      <c r="C7" s="359">
        <v>2585382</v>
      </c>
      <c r="D7" s="361">
        <v>250000</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3" sqref="A3:A6"/>
    </sheetView>
  </sheetViews>
  <sheetFormatPr defaultColWidth="24" defaultRowHeight="15"/>
  <cols>
    <col min="2" max="2" width="34.5703125" customWidth="1"/>
    <col min="3" max="3" width="76.42578125" customWidth="1"/>
  </cols>
  <sheetData>
    <row r="1" spans="1:3" ht="41.25" customHeight="1" thickBot="1">
      <c r="A1" s="537" t="s">
        <v>50</v>
      </c>
      <c r="B1" s="538"/>
      <c r="C1" s="539"/>
    </row>
    <row r="2" spans="1:3" ht="52.5" customHeight="1" thickBot="1">
      <c r="A2" s="20" t="s">
        <v>2</v>
      </c>
      <c r="B2" s="21" t="s">
        <v>51</v>
      </c>
      <c r="C2" s="22" t="s">
        <v>52</v>
      </c>
    </row>
    <row r="3" spans="1:3" ht="15" customHeight="1">
      <c r="A3" s="526"/>
      <c r="B3" s="540"/>
      <c r="C3" s="526"/>
    </row>
    <row r="4" spans="1:3" ht="15.75" customHeight="1" thickBot="1">
      <c r="A4" s="527"/>
      <c r="B4" s="541"/>
      <c r="C4" s="527"/>
    </row>
    <row r="5" spans="1:3" ht="15" customHeight="1">
      <c r="A5" s="238"/>
      <c r="B5" s="238"/>
      <c r="C5" s="1"/>
    </row>
    <row r="6" spans="1:3" ht="15.75" customHeight="1">
      <c r="A6" s="238"/>
      <c r="B6" s="238"/>
      <c r="C6" s="1"/>
    </row>
    <row r="7" spans="1:3" ht="15" customHeight="1">
      <c r="A7" s="1"/>
      <c r="B7" s="238"/>
      <c r="C7" s="1"/>
    </row>
    <row r="8" spans="1:3" ht="15.75" customHeight="1">
      <c r="A8" s="1"/>
      <c r="B8" s="238"/>
      <c r="C8" s="1"/>
    </row>
    <row r="9" spans="1:3">
      <c r="A9" s="1"/>
      <c r="B9" s="1"/>
      <c r="C9" s="1"/>
    </row>
    <row r="10" spans="1:3">
      <c r="A10" s="1"/>
      <c r="B10" s="1"/>
      <c r="C10" s="1"/>
    </row>
    <row r="11" spans="1:3">
      <c r="A11" s="1"/>
      <c r="B11" s="1"/>
      <c r="C11" s="1"/>
    </row>
    <row r="12" spans="1:3">
      <c r="A12" s="1"/>
      <c r="B12" s="1"/>
      <c r="C12" s="1"/>
    </row>
    <row r="13" spans="1:3">
      <c r="A13" s="1"/>
      <c r="B13" s="1"/>
      <c r="C13" s="1"/>
    </row>
    <row r="14" spans="1:3">
      <c r="A14" s="1"/>
      <c r="B14" s="1"/>
      <c r="C14" s="1"/>
    </row>
    <row r="15" spans="1:3">
      <c r="A15" s="1"/>
      <c r="B15" s="1"/>
      <c r="C15" s="1"/>
    </row>
    <row r="16" spans="1:3">
      <c r="A16" s="1"/>
      <c r="B16" s="1"/>
      <c r="C16" s="1"/>
    </row>
    <row r="17" spans="1:3">
      <c r="A17" s="1"/>
      <c r="B17" s="1"/>
      <c r="C17" s="1"/>
    </row>
  </sheetData>
  <mergeCells count="4">
    <mergeCell ref="A1:C1"/>
    <mergeCell ref="A3:A4"/>
    <mergeCell ref="B3:B4"/>
    <mergeCell ref="C3:C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4" workbookViewId="0">
      <selection activeCell="E11" sqref="E11"/>
    </sheetView>
  </sheetViews>
  <sheetFormatPr defaultRowHeight="15"/>
  <cols>
    <col min="1" max="1" width="26" customWidth="1"/>
    <col min="2" max="2" width="22" customWidth="1"/>
    <col min="3" max="3" width="23.42578125" customWidth="1"/>
    <col min="4" max="4" width="23.28515625" customWidth="1"/>
    <col min="5" max="5" width="22" customWidth="1"/>
  </cols>
  <sheetData>
    <row r="1" spans="1:5">
      <c r="A1" s="653" t="s">
        <v>241</v>
      </c>
      <c r="B1" s="654"/>
      <c r="C1" s="654"/>
      <c r="D1" s="654"/>
      <c r="E1" s="655"/>
    </row>
    <row r="2" spans="1:5" ht="15.75" thickBot="1">
      <c r="A2" s="701"/>
      <c r="B2" s="702"/>
      <c r="C2" s="702"/>
      <c r="D2" s="702"/>
      <c r="E2" s="703"/>
    </row>
    <row r="3" spans="1:5" ht="15.75">
      <c r="A3" s="764" t="s">
        <v>242</v>
      </c>
      <c r="B3" s="765"/>
      <c r="C3" s="765"/>
      <c r="D3" s="765"/>
      <c r="E3" s="675"/>
    </row>
    <row r="4" spans="1:5" ht="15.75">
      <c r="A4" s="764" t="s">
        <v>243</v>
      </c>
      <c r="B4" s="765"/>
      <c r="C4" s="765"/>
      <c r="D4" s="765"/>
      <c r="E4" s="675"/>
    </row>
    <row r="5" spans="1:5" ht="15.75">
      <c r="A5" s="764" t="s">
        <v>244</v>
      </c>
      <c r="B5" s="765"/>
      <c r="C5" s="765"/>
      <c r="D5" s="765"/>
      <c r="E5" s="675"/>
    </row>
    <row r="6" spans="1:5" ht="15.75">
      <c r="A6" s="764" t="s">
        <v>245</v>
      </c>
      <c r="B6" s="765"/>
      <c r="C6" s="765"/>
      <c r="D6" s="765"/>
      <c r="E6" s="675"/>
    </row>
    <row r="7" spans="1:5" ht="15.75">
      <c r="A7" s="764" t="s">
        <v>246</v>
      </c>
      <c r="B7" s="765"/>
      <c r="C7" s="765"/>
      <c r="D7" s="765"/>
      <c r="E7" s="675"/>
    </row>
    <row r="8" spans="1:5" ht="15.75">
      <c r="A8" s="764" t="s">
        <v>247</v>
      </c>
      <c r="B8" s="765"/>
      <c r="C8" s="765"/>
      <c r="D8" s="765"/>
      <c r="E8" s="675"/>
    </row>
    <row r="9" spans="1:5" ht="16.5" thickBot="1">
      <c r="A9" s="673" t="s">
        <v>248</v>
      </c>
      <c r="B9" s="674"/>
      <c r="C9" s="674"/>
      <c r="D9" s="674"/>
      <c r="E9" s="766"/>
    </row>
    <row r="10" spans="1:5" ht="32.25" thickBot="1">
      <c r="A10" s="76" t="s">
        <v>249</v>
      </c>
      <c r="B10" s="58" t="s">
        <v>250</v>
      </c>
      <c r="C10" s="20" t="s">
        <v>251</v>
      </c>
      <c r="D10" s="20" t="s">
        <v>252</v>
      </c>
      <c r="E10" s="20" t="s">
        <v>92</v>
      </c>
    </row>
    <row r="11" spans="1:5" ht="45.75" thickBot="1">
      <c r="A11" s="379" t="s">
        <v>3917</v>
      </c>
      <c r="B11" s="376" t="s">
        <v>3940</v>
      </c>
      <c r="C11" s="376" t="s">
        <v>3916</v>
      </c>
      <c r="D11" s="376">
        <v>2006</v>
      </c>
      <c r="E11" s="471" t="s">
        <v>5089</v>
      </c>
    </row>
    <row r="12" spans="1:5" ht="45.75" thickBot="1">
      <c r="A12" s="379" t="s">
        <v>3917</v>
      </c>
      <c r="B12" s="385" t="s">
        <v>3913</v>
      </c>
      <c r="C12" s="376" t="s">
        <v>3915</v>
      </c>
      <c r="D12" s="376">
        <v>2017</v>
      </c>
      <c r="E12" s="471" t="s">
        <v>5089</v>
      </c>
    </row>
    <row r="13" spans="1:5" s="384" customFormat="1" ht="45.75" thickBot="1">
      <c r="A13" s="379" t="s">
        <v>3917</v>
      </c>
      <c r="B13" s="376" t="s">
        <v>3936</v>
      </c>
      <c r="C13" s="376" t="s">
        <v>3915</v>
      </c>
      <c r="D13" s="376">
        <v>2018</v>
      </c>
      <c r="E13" s="471" t="s">
        <v>5089</v>
      </c>
    </row>
    <row r="14" spans="1:5" s="384" customFormat="1" ht="45.75" thickBot="1">
      <c r="A14" s="75" t="s">
        <v>3912</v>
      </c>
      <c r="B14" s="12" t="s">
        <v>3913</v>
      </c>
      <c r="C14" s="15" t="s">
        <v>3915</v>
      </c>
      <c r="D14" s="15">
        <v>2018</v>
      </c>
      <c r="E14" s="471" t="s">
        <v>5089</v>
      </c>
    </row>
    <row r="15" spans="1:5" s="384" customFormat="1" ht="45.75" thickBot="1">
      <c r="A15" s="379" t="s">
        <v>3918</v>
      </c>
      <c r="B15" s="385" t="s">
        <v>3913</v>
      </c>
      <c r="C15" s="376" t="s">
        <v>3915</v>
      </c>
      <c r="D15" s="376">
        <v>2018</v>
      </c>
      <c r="E15" s="471" t="s">
        <v>5089</v>
      </c>
    </row>
    <row r="16" spans="1:5" ht="45.75" thickBot="1">
      <c r="A16" s="379" t="s">
        <v>3939</v>
      </c>
      <c r="B16" s="385" t="s">
        <v>3913</v>
      </c>
      <c r="C16" s="376" t="s">
        <v>3915</v>
      </c>
      <c r="D16" s="376">
        <v>2018</v>
      </c>
      <c r="E16" s="471" t="s">
        <v>5089</v>
      </c>
    </row>
    <row r="17" spans="1:5" ht="45.75" thickBot="1">
      <c r="A17" s="379" t="s">
        <v>3938</v>
      </c>
      <c r="B17" s="385" t="s">
        <v>3913</v>
      </c>
      <c r="C17" s="376" t="s">
        <v>3915</v>
      </c>
      <c r="D17" s="376">
        <v>2018</v>
      </c>
      <c r="E17" s="471" t="s">
        <v>5089</v>
      </c>
    </row>
    <row r="18" spans="1:5" ht="45.75" thickBot="1">
      <c r="A18" s="379" t="s">
        <v>3912</v>
      </c>
      <c r="B18" s="385" t="s">
        <v>3914</v>
      </c>
      <c r="C18" s="376" t="s">
        <v>3915</v>
      </c>
      <c r="D18" s="376">
        <v>2018</v>
      </c>
      <c r="E18" s="471" t="s">
        <v>5089</v>
      </c>
    </row>
    <row r="19" spans="1:5" ht="45.75" thickBot="1">
      <c r="A19" s="379" t="s">
        <v>3937</v>
      </c>
      <c r="B19" s="385" t="s">
        <v>3913</v>
      </c>
      <c r="C19" s="376" t="s">
        <v>3915</v>
      </c>
      <c r="D19" s="376">
        <v>2017</v>
      </c>
      <c r="E19" s="471" t="s">
        <v>5089</v>
      </c>
    </row>
  </sheetData>
  <mergeCells count="8">
    <mergeCell ref="A6:E6"/>
    <mergeCell ref="A7:E7"/>
    <mergeCell ref="A8:E8"/>
    <mergeCell ref="A9:E9"/>
    <mergeCell ref="A1:E2"/>
    <mergeCell ref="A3:E3"/>
    <mergeCell ref="A4:E4"/>
    <mergeCell ref="A5:E5"/>
  </mergeCells>
  <hyperlinks>
    <hyperlink ref="E11" r:id="rId1"/>
    <hyperlink ref="E12:E19" r:id="rId2" display="http://vdc.edu.in/images/NAAC/A-A-Criterion-4.pdf "/>
  </hyperlinks>
  <pageMargins left="0.7" right="0.7" top="0.75" bottom="0.75" header="0.3" footer="0.3"/>
  <pageSetup orientation="portrait"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A4" sqref="A4:E4"/>
    </sheetView>
  </sheetViews>
  <sheetFormatPr defaultRowHeight="15"/>
  <cols>
    <col min="1" max="1" width="24.85546875" customWidth="1"/>
    <col min="2" max="2" width="34.28515625" customWidth="1"/>
    <col min="3" max="3" width="30.85546875" customWidth="1"/>
    <col min="4" max="4" width="35.85546875" customWidth="1"/>
    <col min="5" max="5" width="46" customWidth="1"/>
  </cols>
  <sheetData>
    <row r="1" spans="1:5" ht="19.5" thickBot="1">
      <c r="A1" s="630" t="s">
        <v>253</v>
      </c>
      <c r="B1" s="631"/>
      <c r="C1" s="631"/>
      <c r="D1" s="631"/>
      <c r="E1" s="632"/>
    </row>
    <row r="2" spans="1:5" ht="16.5" thickBot="1">
      <c r="A2" s="562" t="s">
        <v>254</v>
      </c>
      <c r="B2" s="563"/>
      <c r="C2" s="563"/>
      <c r="D2" s="563"/>
      <c r="E2" s="564"/>
    </row>
    <row r="3" spans="1:5" ht="90" customHeight="1" thickBot="1">
      <c r="A3" s="66" t="s">
        <v>255</v>
      </c>
      <c r="B3" s="65" t="s">
        <v>256</v>
      </c>
      <c r="C3" s="65" t="s">
        <v>257</v>
      </c>
      <c r="D3" s="65" t="s">
        <v>258</v>
      </c>
      <c r="E3" s="58" t="s">
        <v>259</v>
      </c>
    </row>
    <row r="4" spans="1:5" ht="16.5" thickBot="1">
      <c r="A4" s="413">
        <v>0</v>
      </c>
      <c r="B4" s="222">
        <v>17</v>
      </c>
      <c r="C4" s="414">
        <v>1</v>
      </c>
      <c r="D4" s="414">
        <v>0</v>
      </c>
      <c r="E4" s="49">
        <v>18</v>
      </c>
    </row>
  </sheetData>
  <mergeCells count="2">
    <mergeCell ref="A1:E1"/>
    <mergeCell ref="A2:E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E4" sqref="E4"/>
    </sheetView>
  </sheetViews>
  <sheetFormatPr defaultRowHeight="15"/>
  <cols>
    <col min="1" max="1" width="23" customWidth="1"/>
    <col min="2" max="2" width="25.5703125" customWidth="1"/>
    <col min="3" max="3" width="20.42578125" customWidth="1"/>
    <col min="4" max="4" width="16.28515625" customWidth="1"/>
    <col min="5" max="5" width="16.140625" customWidth="1"/>
  </cols>
  <sheetData>
    <row r="1" spans="1:6" ht="16.5" thickBot="1">
      <c r="A1" s="767" t="s">
        <v>260</v>
      </c>
      <c r="B1" s="768"/>
      <c r="C1" s="768"/>
      <c r="D1" s="768"/>
      <c r="E1" s="769"/>
    </row>
    <row r="2" spans="1:6" ht="46.5" customHeight="1">
      <c r="A2" s="770" t="s">
        <v>261</v>
      </c>
      <c r="B2" s="774" t="s">
        <v>262</v>
      </c>
      <c r="C2" s="526" t="s">
        <v>263</v>
      </c>
      <c r="D2" s="526" t="s">
        <v>264</v>
      </c>
      <c r="E2" s="772" t="s">
        <v>265</v>
      </c>
    </row>
    <row r="3" spans="1:6" ht="15.75" thickBot="1">
      <c r="A3" s="771"/>
      <c r="B3" s="775"/>
      <c r="C3" s="527"/>
      <c r="D3" s="527"/>
      <c r="E3" s="773"/>
    </row>
    <row r="4" spans="1:6" ht="20.25" thickBot="1">
      <c r="A4" s="75"/>
      <c r="B4" s="12"/>
      <c r="C4" s="16"/>
      <c r="D4" s="298" t="s">
        <v>1364</v>
      </c>
      <c r="E4" s="16"/>
    </row>
    <row r="14" spans="1:6">
      <c r="F14" s="93"/>
    </row>
  </sheetData>
  <mergeCells count="6">
    <mergeCell ref="A1:E1"/>
    <mergeCell ref="A2:A3"/>
    <mergeCell ref="C2:C3"/>
    <mergeCell ref="D2:D3"/>
    <mergeCell ref="E2:E3"/>
    <mergeCell ref="B2:B3"/>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A4" sqref="A4"/>
    </sheetView>
  </sheetViews>
  <sheetFormatPr defaultRowHeight="15"/>
  <cols>
    <col min="1" max="1" width="21.85546875" customWidth="1"/>
    <col min="2" max="2" width="32.7109375" customWidth="1"/>
    <col min="3" max="3" width="79.5703125" customWidth="1"/>
  </cols>
  <sheetData>
    <row r="1" spans="1:3" ht="19.5" thickBot="1">
      <c r="A1" s="630" t="s">
        <v>266</v>
      </c>
      <c r="B1" s="631"/>
      <c r="C1" s="632"/>
    </row>
    <row r="2" spans="1:3" ht="48.75" customHeight="1" thickBot="1">
      <c r="A2" s="776" t="s">
        <v>267</v>
      </c>
      <c r="B2" s="777"/>
      <c r="C2" s="778"/>
    </row>
    <row r="3" spans="1:3" ht="78" customHeight="1">
      <c r="A3" s="377" t="s">
        <v>2</v>
      </c>
      <c r="B3" s="383" t="s">
        <v>268</v>
      </c>
      <c r="C3" s="383" t="s">
        <v>269</v>
      </c>
    </row>
    <row r="4" spans="1:3">
      <c r="A4" s="381">
        <v>2018</v>
      </c>
      <c r="B4" s="396">
        <v>3393825</v>
      </c>
      <c r="C4" s="396">
        <v>36039495.920000002</v>
      </c>
    </row>
    <row r="5" spans="1:3">
      <c r="A5" s="381">
        <v>2017</v>
      </c>
      <c r="B5" s="396">
        <v>2203986</v>
      </c>
      <c r="C5" s="396">
        <v>44851556.810000002</v>
      </c>
    </row>
    <row r="6" spans="1:3">
      <c r="A6" s="381">
        <v>2016</v>
      </c>
      <c r="B6" s="396">
        <v>2236514.25</v>
      </c>
      <c r="C6" s="396">
        <v>22498457.350000001</v>
      </c>
    </row>
    <row r="7" spans="1:3">
      <c r="A7" s="381">
        <v>2015</v>
      </c>
      <c r="B7" s="396">
        <v>2236514.25</v>
      </c>
      <c r="C7" s="396">
        <v>22254056.350000001</v>
      </c>
    </row>
    <row r="8" spans="1:3">
      <c r="A8" s="381">
        <v>2014</v>
      </c>
      <c r="B8" s="396">
        <v>2114686.84</v>
      </c>
      <c r="C8" s="396">
        <v>22707032.59</v>
      </c>
    </row>
  </sheetData>
  <mergeCells count="2">
    <mergeCell ref="A1:C1"/>
    <mergeCell ref="A2:C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2" workbookViewId="0">
      <selection activeCell="E6" sqref="E6:E10"/>
    </sheetView>
  </sheetViews>
  <sheetFormatPr defaultRowHeight="15"/>
  <cols>
    <col min="3" max="3" width="21.5703125" customWidth="1"/>
    <col min="4" max="4" width="25.85546875" customWidth="1"/>
    <col min="5" max="5" width="37.85546875" customWidth="1"/>
    <col min="6" max="6" width="29.28515625" customWidth="1"/>
  </cols>
  <sheetData>
    <row r="1" spans="1:6" ht="40.5" customHeight="1" thickBot="1">
      <c r="A1" s="779" t="s">
        <v>270</v>
      </c>
      <c r="B1" s="780"/>
      <c r="C1" s="780"/>
      <c r="D1" s="780"/>
      <c r="E1" s="780"/>
      <c r="F1" s="781"/>
    </row>
    <row r="2" spans="1:6" ht="19.5" thickBot="1">
      <c r="A2" s="559" t="s">
        <v>271</v>
      </c>
      <c r="B2" s="560"/>
      <c r="C2" s="560"/>
      <c r="D2" s="560"/>
      <c r="E2" s="560"/>
      <c r="F2" s="561"/>
    </row>
    <row r="3" spans="1:6" ht="44.25" customHeight="1" thickBot="1">
      <c r="A3" s="83">
        <v>44</v>
      </c>
      <c r="B3" s="776" t="s">
        <v>272</v>
      </c>
      <c r="C3" s="777"/>
      <c r="D3" s="777"/>
      <c r="E3" s="777"/>
      <c r="F3" s="778"/>
    </row>
    <row r="4" spans="1:6" ht="15.75" thickBot="1">
      <c r="A4" s="565"/>
      <c r="B4" s="782"/>
      <c r="C4" s="783"/>
      <c r="D4" s="783"/>
      <c r="E4" s="783"/>
      <c r="F4" s="784"/>
    </row>
    <row r="5" spans="1:6" ht="111" customHeight="1" thickBot="1">
      <c r="A5" s="566"/>
      <c r="B5" s="65" t="s">
        <v>2</v>
      </c>
      <c r="C5" s="64" t="s">
        <v>273</v>
      </c>
      <c r="D5" s="64" t="s">
        <v>274</v>
      </c>
      <c r="E5" s="64" t="s">
        <v>275</v>
      </c>
      <c r="F5" s="64" t="s">
        <v>276</v>
      </c>
    </row>
    <row r="6" spans="1:6" ht="30.75" thickBot="1">
      <c r="A6" s="566"/>
      <c r="B6" s="222" t="s">
        <v>443</v>
      </c>
      <c r="C6" s="222" t="s">
        <v>4010</v>
      </c>
      <c r="D6" s="222">
        <v>95</v>
      </c>
      <c r="E6" s="49" t="s">
        <v>4011</v>
      </c>
      <c r="F6" s="222">
        <v>95</v>
      </c>
    </row>
    <row r="7" spans="1:6" ht="30.75" thickBot="1">
      <c r="B7" s="222" t="s">
        <v>444</v>
      </c>
      <c r="C7" s="222" t="s">
        <v>4010</v>
      </c>
      <c r="D7" s="222">
        <v>105</v>
      </c>
      <c r="E7" s="49" t="s">
        <v>4011</v>
      </c>
      <c r="F7" s="222">
        <v>105</v>
      </c>
    </row>
    <row r="8" spans="1:6" ht="30.75" thickBot="1">
      <c r="B8" s="222" t="s">
        <v>445</v>
      </c>
      <c r="C8" s="222" t="s">
        <v>4010</v>
      </c>
      <c r="D8" s="222">
        <v>95</v>
      </c>
      <c r="E8" s="49" t="s">
        <v>4011</v>
      </c>
      <c r="F8" s="222">
        <v>95</v>
      </c>
    </row>
    <row r="9" spans="1:6" ht="30.75" thickBot="1">
      <c r="B9" s="222" t="s">
        <v>446</v>
      </c>
      <c r="C9" s="222" t="s">
        <v>4010</v>
      </c>
      <c r="D9" s="222">
        <v>99</v>
      </c>
      <c r="E9" s="49" t="s">
        <v>4011</v>
      </c>
      <c r="F9" s="222">
        <v>99</v>
      </c>
    </row>
    <row r="10" spans="1:6" ht="30.75" thickBot="1">
      <c r="B10" s="222" t="s">
        <v>447</v>
      </c>
      <c r="C10" s="222" t="s">
        <v>4010</v>
      </c>
      <c r="D10" s="222">
        <v>102</v>
      </c>
      <c r="E10" s="49" t="s">
        <v>4011</v>
      </c>
      <c r="F10" s="222">
        <v>102</v>
      </c>
    </row>
    <row r="11" spans="1:6" ht="16.5" thickBot="1">
      <c r="B11" s="404"/>
      <c r="C11" s="404"/>
      <c r="D11" s="404"/>
      <c r="E11" s="20"/>
      <c r="F11" s="404"/>
    </row>
  </sheetData>
  <mergeCells count="5">
    <mergeCell ref="A1:F1"/>
    <mergeCell ref="A2:F2"/>
    <mergeCell ref="B3:F3"/>
    <mergeCell ref="A4:A6"/>
    <mergeCell ref="B4:F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2" sqref="A12"/>
    </sheetView>
  </sheetViews>
  <sheetFormatPr defaultRowHeight="15"/>
  <cols>
    <col min="1" max="1" width="18.85546875" customWidth="1"/>
    <col min="2" max="2" width="19.7109375" customWidth="1"/>
    <col min="3" max="3" width="18.28515625" customWidth="1"/>
    <col min="4" max="4" width="30.7109375" customWidth="1"/>
  </cols>
  <sheetData>
    <row r="1" spans="1:4" ht="16.5" thickBot="1">
      <c r="A1" s="84" t="s">
        <v>277</v>
      </c>
    </row>
    <row r="2" spans="1:4" ht="15.75">
      <c r="A2" s="85" t="s">
        <v>278</v>
      </c>
    </row>
    <row r="3" spans="1:4" ht="15.75">
      <c r="A3" s="85" t="s">
        <v>279</v>
      </c>
    </row>
    <row r="4" spans="1:4" ht="15.75">
      <c r="A4" s="85" t="s">
        <v>280</v>
      </c>
    </row>
    <row r="5" spans="1:4" ht="15.75">
      <c r="A5" s="85" t="s">
        <v>281</v>
      </c>
    </row>
    <row r="6" spans="1:4" ht="15.75">
      <c r="A6" s="85" t="s">
        <v>282</v>
      </c>
    </row>
    <row r="7" spans="1:4" ht="15.75">
      <c r="A7" s="85" t="s">
        <v>283</v>
      </c>
    </row>
    <row r="8" spans="1:4" ht="15.75">
      <c r="A8" s="85" t="s">
        <v>284</v>
      </c>
    </row>
    <row r="9" spans="1:4" ht="16.5" thickBot="1">
      <c r="A9" s="86" t="s">
        <v>285</v>
      </c>
    </row>
    <row r="10" spans="1:4" ht="15.75" thickBot="1"/>
    <row r="11" spans="1:4" ht="63.75" thickBot="1">
      <c r="A11" s="83" t="s">
        <v>286</v>
      </c>
      <c r="B11" s="72" t="s">
        <v>287</v>
      </c>
      <c r="C11" s="72" t="s">
        <v>27</v>
      </c>
      <c r="D11" s="72" t="s">
        <v>288</v>
      </c>
    </row>
    <row r="12" spans="1:4" ht="45.75" thickBot="1">
      <c r="A12" s="74" t="s">
        <v>1345</v>
      </c>
      <c r="B12" s="15">
        <v>2016</v>
      </c>
      <c r="C12" s="15">
        <v>275</v>
      </c>
      <c r="D12" s="15" t="s">
        <v>1346</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2" workbookViewId="0">
      <selection activeCell="C3" sqref="C3"/>
    </sheetView>
  </sheetViews>
  <sheetFormatPr defaultRowHeight="15"/>
  <cols>
    <col min="2" max="2" width="23.85546875" customWidth="1"/>
    <col min="3" max="3" width="22.7109375" customWidth="1"/>
    <col min="4" max="4" width="74.140625" customWidth="1"/>
  </cols>
  <sheetData>
    <row r="1" spans="1:4" ht="51.75" customHeight="1" thickBot="1">
      <c r="A1" s="785" t="s">
        <v>289</v>
      </c>
      <c r="B1" s="786"/>
      <c r="C1" s="786"/>
      <c r="D1" s="787"/>
    </row>
    <row r="2" spans="1:4" ht="85.5" customHeight="1" thickBot="1">
      <c r="A2" s="66" t="s">
        <v>2</v>
      </c>
      <c r="B2" s="65" t="s">
        <v>273</v>
      </c>
      <c r="C2" s="65" t="s">
        <v>290</v>
      </c>
      <c r="D2" s="65" t="s">
        <v>291</v>
      </c>
    </row>
    <row r="3" spans="1:4" ht="48" thickBot="1">
      <c r="A3" s="74" t="s">
        <v>2002</v>
      </c>
      <c r="B3" s="273" t="s">
        <v>1999</v>
      </c>
      <c r="C3" s="222" t="s">
        <v>2001</v>
      </c>
      <c r="D3" s="49">
        <v>100</v>
      </c>
    </row>
    <row r="4" spans="1:4" ht="48" thickBot="1">
      <c r="A4" s="272" t="s">
        <v>1989</v>
      </c>
      <c r="B4" s="273" t="s">
        <v>1999</v>
      </c>
      <c r="C4" s="273" t="s">
        <v>1990</v>
      </c>
      <c r="D4" s="273">
        <v>100</v>
      </c>
    </row>
    <row r="5" spans="1:4" ht="48" thickBot="1">
      <c r="A5" s="272" t="s">
        <v>1991</v>
      </c>
      <c r="B5" s="273" t="s">
        <v>1999</v>
      </c>
      <c r="C5" s="273" t="s">
        <v>1992</v>
      </c>
      <c r="D5" s="273">
        <v>100</v>
      </c>
    </row>
    <row r="6" spans="1:4" ht="32.25" thickBot="1">
      <c r="A6" s="272" t="s">
        <v>1993</v>
      </c>
      <c r="B6" s="273" t="s">
        <v>2000</v>
      </c>
      <c r="C6" s="274" t="s">
        <v>1994</v>
      </c>
      <c r="D6" s="273">
        <v>100</v>
      </c>
    </row>
    <row r="7" spans="1:4" ht="32.25" thickBot="1">
      <c r="A7" s="275" t="s">
        <v>1995</v>
      </c>
      <c r="B7" s="273" t="s">
        <v>2000</v>
      </c>
      <c r="C7" s="276" t="s">
        <v>1996</v>
      </c>
      <c r="D7" s="273">
        <v>100</v>
      </c>
    </row>
    <row r="8" spans="1:4" ht="16.5" thickBot="1">
      <c r="A8" s="277" t="s">
        <v>1997</v>
      </c>
      <c r="B8" s="273" t="s">
        <v>2000</v>
      </c>
      <c r="C8" s="278" t="s">
        <v>1998</v>
      </c>
      <c r="D8" s="273">
        <v>100</v>
      </c>
    </row>
  </sheetData>
  <mergeCells count="1">
    <mergeCell ref="A1:D1"/>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3" workbookViewId="0">
      <selection activeCell="G8" sqref="G8:G9"/>
    </sheetView>
  </sheetViews>
  <sheetFormatPr defaultRowHeight="15"/>
  <cols>
    <col min="2" max="2" width="22.42578125" customWidth="1"/>
    <col min="4" max="4" width="21.85546875" customWidth="1"/>
    <col min="6" max="6" width="19" customWidth="1"/>
    <col min="8" max="8" width="24.85546875" customWidth="1"/>
  </cols>
  <sheetData>
    <row r="1" spans="1:8" ht="16.5" thickBot="1">
      <c r="A1" s="13" t="s">
        <v>292</v>
      </c>
    </row>
    <row r="2" spans="1:8" ht="31.5" customHeight="1" thickBot="1">
      <c r="A2" s="788" t="s">
        <v>293</v>
      </c>
      <c r="B2" s="789"/>
      <c r="C2" s="789"/>
      <c r="D2" s="789"/>
      <c r="E2" s="789"/>
      <c r="F2" s="789"/>
      <c r="G2" s="789"/>
      <c r="H2" s="700"/>
    </row>
    <row r="3" spans="1:8" ht="94.5" customHeight="1" thickBot="1">
      <c r="A3" s="625" t="s">
        <v>294</v>
      </c>
      <c r="B3" s="626"/>
      <c r="C3" s="625" t="s">
        <v>295</v>
      </c>
      <c r="D3" s="626"/>
      <c r="E3" s="625" t="s">
        <v>296</v>
      </c>
      <c r="F3" s="626"/>
      <c r="G3" s="625" t="s">
        <v>297</v>
      </c>
      <c r="H3" s="626"/>
    </row>
    <row r="4" spans="1:8">
      <c r="A4" s="618" t="s">
        <v>787</v>
      </c>
      <c r="B4" s="618" t="s">
        <v>74</v>
      </c>
      <c r="C4" s="762" t="s">
        <v>787</v>
      </c>
      <c r="D4" s="618" t="s">
        <v>74</v>
      </c>
      <c r="E4" s="762" t="s">
        <v>787</v>
      </c>
      <c r="F4" s="618" t="s">
        <v>74</v>
      </c>
      <c r="G4" s="762" t="s">
        <v>787</v>
      </c>
      <c r="H4" s="618" t="s">
        <v>74</v>
      </c>
    </row>
    <row r="5" spans="1:8" ht="15.75" thickBot="1">
      <c r="A5" s="619"/>
      <c r="B5" s="619"/>
      <c r="C5" s="763"/>
      <c r="D5" s="619"/>
      <c r="E5" s="763"/>
      <c r="F5" s="619"/>
      <c r="G5" s="763"/>
      <c r="H5" s="619"/>
    </row>
    <row r="6" spans="1:8" ht="15.75" customHeight="1" thickBot="1">
      <c r="A6" s="788" t="s">
        <v>298</v>
      </c>
      <c r="B6" s="789"/>
      <c r="C6" s="789"/>
      <c r="D6" s="789"/>
      <c r="E6" s="789"/>
      <c r="F6" s="789"/>
      <c r="G6" s="789"/>
      <c r="H6" s="700"/>
    </row>
    <row r="7" spans="1:8" ht="63" customHeight="1" thickBot="1">
      <c r="A7" s="625" t="s">
        <v>294</v>
      </c>
      <c r="B7" s="626"/>
      <c r="C7" s="625" t="s">
        <v>295</v>
      </c>
      <c r="D7" s="626"/>
      <c r="E7" s="625" t="s">
        <v>296</v>
      </c>
      <c r="F7" s="626"/>
      <c r="G7" s="625" t="s">
        <v>297</v>
      </c>
      <c r="H7" s="626"/>
    </row>
    <row r="8" spans="1:8" ht="15" customHeight="1">
      <c r="A8" s="618" t="s">
        <v>787</v>
      </c>
      <c r="B8" s="618" t="s">
        <v>74</v>
      </c>
      <c r="C8" s="762" t="s">
        <v>787</v>
      </c>
      <c r="D8" s="618" t="s">
        <v>74</v>
      </c>
      <c r="E8" s="762" t="s">
        <v>787</v>
      </c>
      <c r="F8" s="618" t="s">
        <v>74</v>
      </c>
      <c r="G8" s="762" t="s">
        <v>73</v>
      </c>
      <c r="H8" s="618" t="s">
        <v>1347</v>
      </c>
    </row>
    <row r="9" spans="1:8" ht="15.75" customHeight="1" thickBot="1">
      <c r="A9" s="619"/>
      <c r="B9" s="619"/>
      <c r="C9" s="763"/>
      <c r="D9" s="619"/>
      <c r="E9" s="763"/>
      <c r="F9" s="619"/>
      <c r="G9" s="763"/>
      <c r="H9" s="619"/>
    </row>
    <row r="10" spans="1:8" ht="15.75" thickBot="1"/>
    <row r="11" spans="1:8" ht="15.75" customHeight="1" thickBot="1">
      <c r="A11" s="788" t="s">
        <v>299</v>
      </c>
      <c r="B11" s="789"/>
      <c r="C11" s="789"/>
      <c r="D11" s="789"/>
      <c r="E11" s="789"/>
      <c r="F11" s="789"/>
      <c r="G11" s="789"/>
      <c r="H11" s="700"/>
    </row>
    <row r="12" spans="1:8" ht="63" customHeight="1" thickBot="1">
      <c r="A12" s="625" t="s">
        <v>294</v>
      </c>
      <c r="B12" s="626"/>
      <c r="C12" s="625" t="s">
        <v>295</v>
      </c>
      <c r="D12" s="626"/>
      <c r="E12" s="625" t="s">
        <v>296</v>
      </c>
      <c r="F12" s="626"/>
      <c r="G12" s="625" t="s">
        <v>297</v>
      </c>
      <c r="H12" s="626"/>
    </row>
    <row r="13" spans="1:8" ht="15" customHeight="1">
      <c r="A13" s="618" t="s">
        <v>787</v>
      </c>
      <c r="B13" s="618" t="s">
        <v>74</v>
      </c>
      <c r="C13" s="762" t="s">
        <v>787</v>
      </c>
      <c r="D13" s="618" t="s">
        <v>74</v>
      </c>
      <c r="E13" s="762" t="s">
        <v>787</v>
      </c>
      <c r="F13" s="618" t="s">
        <v>74</v>
      </c>
      <c r="G13" s="762" t="s">
        <v>787</v>
      </c>
      <c r="H13" s="618" t="s">
        <v>74</v>
      </c>
    </row>
    <row r="14" spans="1:8" ht="15.75" customHeight="1" thickBot="1">
      <c r="A14" s="619"/>
      <c r="B14" s="619"/>
      <c r="C14" s="763"/>
      <c r="D14" s="619"/>
      <c r="E14" s="763"/>
      <c r="F14" s="619"/>
      <c r="G14" s="763"/>
      <c r="H14" s="619"/>
    </row>
  </sheetData>
  <mergeCells count="39">
    <mergeCell ref="G13:G14"/>
    <mergeCell ref="H13:H14"/>
    <mergeCell ref="A11:H11"/>
    <mergeCell ref="A12:B12"/>
    <mergeCell ref="C12:D12"/>
    <mergeCell ref="E12:F12"/>
    <mergeCell ref="G12:H12"/>
    <mergeCell ref="A13:A14"/>
    <mergeCell ref="B13:B14"/>
    <mergeCell ref="C13:C14"/>
    <mergeCell ref="D13:D14"/>
    <mergeCell ref="E13:E14"/>
    <mergeCell ref="F13:F14"/>
    <mergeCell ref="G8:G9"/>
    <mergeCell ref="H8:H9"/>
    <mergeCell ref="A6:H6"/>
    <mergeCell ref="A7:B7"/>
    <mergeCell ref="C7:D7"/>
    <mergeCell ref="E7:F7"/>
    <mergeCell ref="G7:H7"/>
    <mergeCell ref="A8:A9"/>
    <mergeCell ref="B8:B9"/>
    <mergeCell ref="C8:C9"/>
    <mergeCell ref="D8:D9"/>
    <mergeCell ref="E8:E9"/>
    <mergeCell ref="F8:F9"/>
    <mergeCell ref="G4:G5"/>
    <mergeCell ref="H4:H5"/>
    <mergeCell ref="A2:H2"/>
    <mergeCell ref="A3:B3"/>
    <mergeCell ref="C3:D3"/>
    <mergeCell ref="E3:F3"/>
    <mergeCell ref="G3:H3"/>
    <mergeCell ref="A4:A5"/>
    <mergeCell ref="B4:B5"/>
    <mergeCell ref="C4:C5"/>
    <mergeCell ref="D4:D5"/>
    <mergeCell ref="E4:E5"/>
    <mergeCell ref="F4:F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O7" sqref="O7"/>
    </sheetView>
  </sheetViews>
  <sheetFormatPr defaultRowHeight="15"/>
  <cols>
    <col min="1" max="1" width="15.5703125" customWidth="1"/>
    <col min="2" max="2" width="15.140625" customWidth="1"/>
    <col min="14" max="14" width="21" customWidth="1"/>
  </cols>
  <sheetData>
    <row r="1" spans="1:16" ht="15.75">
      <c r="A1" s="670" t="s">
        <v>300</v>
      </c>
      <c r="B1" s="671"/>
      <c r="C1" s="671"/>
      <c r="D1" s="671"/>
      <c r="E1" s="671"/>
      <c r="F1" s="671"/>
      <c r="G1" s="671"/>
      <c r="H1" s="671"/>
      <c r="I1" s="671"/>
      <c r="J1" s="671"/>
      <c r="K1" s="671"/>
      <c r="L1" s="671"/>
      <c r="M1" s="671"/>
      <c r="N1" s="671"/>
      <c r="O1" s="671"/>
      <c r="P1" s="672"/>
    </row>
    <row r="2" spans="1:16" ht="42" customHeight="1" thickBot="1">
      <c r="A2" s="793" t="s">
        <v>301</v>
      </c>
      <c r="B2" s="794"/>
      <c r="C2" s="794"/>
      <c r="D2" s="794"/>
      <c r="E2" s="794"/>
      <c r="F2" s="794"/>
      <c r="G2" s="794"/>
      <c r="H2" s="794"/>
      <c r="I2" s="794"/>
      <c r="J2" s="794"/>
      <c r="K2" s="794"/>
      <c r="L2" s="794"/>
      <c r="M2" s="794"/>
      <c r="N2" s="794"/>
      <c r="O2" s="794"/>
      <c r="P2" s="795"/>
    </row>
    <row r="3" spans="1:16" ht="26.25">
      <c r="A3" s="790" t="s">
        <v>302</v>
      </c>
      <c r="B3" s="790" t="s">
        <v>303</v>
      </c>
      <c r="C3" s="790" t="s">
        <v>304</v>
      </c>
      <c r="D3" s="796" t="s">
        <v>305</v>
      </c>
      <c r="E3" s="796" t="s">
        <v>306</v>
      </c>
      <c r="F3" s="796" t="s">
        <v>307</v>
      </c>
      <c r="G3" s="796" t="s">
        <v>308</v>
      </c>
      <c r="H3" s="796" t="s">
        <v>309</v>
      </c>
      <c r="I3" s="796" t="s">
        <v>310</v>
      </c>
      <c r="J3" s="790" t="s">
        <v>311</v>
      </c>
      <c r="K3" s="790" t="s">
        <v>312</v>
      </c>
      <c r="L3" s="790" t="s">
        <v>313</v>
      </c>
      <c r="M3" s="790" t="s">
        <v>314</v>
      </c>
      <c r="N3" s="88" t="s">
        <v>316</v>
      </c>
      <c r="O3" s="790" t="s">
        <v>315</v>
      </c>
      <c r="P3" s="798"/>
    </row>
    <row r="4" spans="1:16" ht="15.75" thickBot="1">
      <c r="A4" s="791"/>
      <c r="B4" s="791"/>
      <c r="C4" s="791"/>
      <c r="D4" s="797"/>
      <c r="E4" s="797"/>
      <c r="F4" s="797"/>
      <c r="G4" s="797"/>
      <c r="H4" s="797"/>
      <c r="I4" s="797"/>
      <c r="J4" s="791"/>
      <c r="K4" s="791"/>
      <c r="L4" s="791"/>
      <c r="M4" s="791"/>
      <c r="N4" s="87"/>
      <c r="O4" s="791"/>
      <c r="P4" s="581"/>
    </row>
    <row r="5" spans="1:16" ht="16.5" thickBot="1">
      <c r="A5" s="413">
        <v>268</v>
      </c>
      <c r="B5" s="49">
        <v>620</v>
      </c>
      <c r="C5" s="414"/>
      <c r="D5" s="415"/>
      <c r="E5" s="414"/>
      <c r="F5" s="414">
        <f>2+0+1+3</f>
        <v>6</v>
      </c>
      <c r="G5" s="414">
        <v>112</v>
      </c>
      <c r="H5" s="414"/>
      <c r="I5" s="414">
        <v>17</v>
      </c>
      <c r="J5" s="222">
        <v>17</v>
      </c>
      <c r="K5" s="415"/>
      <c r="L5" s="393"/>
      <c r="M5" s="393"/>
      <c r="N5" s="416"/>
      <c r="O5" s="393">
        <v>116</v>
      </c>
      <c r="P5" s="3"/>
    </row>
    <row r="6" spans="1:16" ht="16.5" thickBot="1">
      <c r="A6" s="792" t="s">
        <v>428</v>
      </c>
      <c r="B6" s="792"/>
      <c r="C6" s="792"/>
      <c r="D6" s="792"/>
      <c r="E6" s="792"/>
      <c r="F6" s="792"/>
    </row>
    <row r="7" spans="1:16" ht="16.5" thickBot="1">
      <c r="A7" s="92"/>
      <c r="N7" s="92" t="s">
        <v>429</v>
      </c>
      <c r="O7">
        <v>268</v>
      </c>
    </row>
  </sheetData>
  <mergeCells count="18">
    <mergeCell ref="K3:K4"/>
    <mergeCell ref="L3:L4"/>
    <mergeCell ref="M3:M4"/>
    <mergeCell ref="O3:O4"/>
    <mergeCell ref="A6:F6"/>
    <mergeCell ref="A1:P1"/>
    <mergeCell ref="A2:P2"/>
    <mergeCell ref="A3:A4"/>
    <mergeCell ref="B3:B4"/>
    <mergeCell ref="C3:C4"/>
    <mergeCell ref="D3:D4"/>
    <mergeCell ref="E3:E4"/>
    <mergeCell ref="F3:F4"/>
    <mergeCell ref="G3:G4"/>
    <mergeCell ref="H3:H4"/>
    <mergeCell ref="P3:P4"/>
    <mergeCell ref="I3:I4"/>
    <mergeCell ref="J3:J4"/>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A3" sqref="A3:E3"/>
    </sheetView>
  </sheetViews>
  <sheetFormatPr defaultRowHeight="15"/>
  <cols>
    <col min="1" max="1" width="16.5703125" customWidth="1"/>
    <col min="2" max="2" width="18.7109375" customWidth="1"/>
    <col min="3" max="3" width="15.7109375" customWidth="1"/>
    <col min="4" max="4" width="16.140625" customWidth="1"/>
    <col min="5" max="5" width="22.42578125" customWidth="1"/>
    <col min="6" max="6" width="42" customWidth="1"/>
  </cols>
  <sheetData>
    <row r="1" spans="1:6" ht="48" customHeight="1" thickBot="1">
      <c r="A1" s="519" t="s">
        <v>317</v>
      </c>
      <c r="B1" s="520"/>
      <c r="C1" s="520"/>
      <c r="D1" s="520"/>
      <c r="E1" s="520"/>
      <c r="F1" s="521"/>
    </row>
    <row r="2" spans="1:6" ht="48" thickBot="1">
      <c r="A2" s="66" t="s">
        <v>318</v>
      </c>
      <c r="B2" s="20" t="s">
        <v>319</v>
      </c>
      <c r="C2" s="20" t="s">
        <v>276</v>
      </c>
      <c r="D2" s="20" t="s">
        <v>320</v>
      </c>
      <c r="E2" s="20" t="s">
        <v>321</v>
      </c>
      <c r="F2" s="3"/>
    </row>
    <row r="3" spans="1:6" ht="16.5" thickBot="1">
      <c r="A3" s="417">
        <v>130</v>
      </c>
      <c r="B3" s="49">
        <v>146</v>
      </c>
      <c r="C3" s="222">
        <v>640</v>
      </c>
      <c r="D3" s="222"/>
      <c r="E3" s="222" t="s">
        <v>3893</v>
      </c>
      <c r="F3" s="3"/>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60" zoomScaleNormal="60" workbookViewId="0">
      <selection activeCell="B4" sqref="B4:H33"/>
    </sheetView>
  </sheetViews>
  <sheetFormatPr defaultColWidth="27" defaultRowHeight="15"/>
  <cols>
    <col min="1" max="1" width="7.7109375" customWidth="1"/>
    <col min="2" max="2" width="28.140625" customWidth="1"/>
  </cols>
  <sheetData>
    <row r="1" spans="1:8" ht="19.5" thickBot="1">
      <c r="A1" s="559" t="s">
        <v>53</v>
      </c>
      <c r="B1" s="560"/>
      <c r="C1" s="560"/>
      <c r="D1" s="560"/>
      <c r="E1" s="560"/>
      <c r="F1" s="560"/>
      <c r="G1" s="561"/>
      <c r="H1" s="3"/>
    </row>
    <row r="2" spans="1:8" ht="16.5" thickBot="1">
      <c r="A2" s="25"/>
      <c r="B2" s="562" t="s">
        <v>54</v>
      </c>
      <c r="C2" s="563"/>
      <c r="D2" s="563"/>
      <c r="E2" s="563"/>
      <c r="F2" s="563"/>
      <c r="G2" s="564"/>
      <c r="H2" s="3"/>
    </row>
    <row r="3" spans="1:8" ht="16.5" thickBot="1">
      <c r="A3" s="565"/>
      <c r="B3" s="562" t="s">
        <v>55</v>
      </c>
      <c r="C3" s="563"/>
      <c r="D3" s="563"/>
      <c r="E3" s="563"/>
      <c r="F3" s="563"/>
      <c r="G3" s="564"/>
      <c r="H3" s="26"/>
    </row>
    <row r="4" spans="1:8" ht="63.75" thickBot="1">
      <c r="A4" s="566"/>
      <c r="B4" s="20" t="s">
        <v>56</v>
      </c>
      <c r="C4" s="54" t="s">
        <v>1</v>
      </c>
      <c r="D4" s="54" t="s">
        <v>0</v>
      </c>
      <c r="E4" s="80" t="s">
        <v>30</v>
      </c>
      <c r="F4" s="80" t="s">
        <v>29</v>
      </c>
      <c r="G4" s="567" t="s">
        <v>57</v>
      </c>
      <c r="H4" s="568"/>
    </row>
    <row r="5" spans="1:8" ht="16.5" thickBot="1">
      <c r="A5" s="566"/>
      <c r="B5" s="554" t="s">
        <v>58</v>
      </c>
      <c r="C5" s="555"/>
      <c r="D5" s="555"/>
      <c r="E5" s="555"/>
      <c r="F5" s="555"/>
      <c r="G5" s="556"/>
      <c r="H5" s="26"/>
    </row>
    <row r="6" spans="1:8" ht="15.75" customHeight="1" thickBot="1">
      <c r="A6" s="566"/>
      <c r="B6" s="15" t="s">
        <v>1979</v>
      </c>
      <c r="C6" s="177" t="s">
        <v>1980</v>
      </c>
      <c r="D6" s="177">
        <v>2018</v>
      </c>
      <c r="E6" s="15" t="s">
        <v>1981</v>
      </c>
      <c r="F6" s="15">
        <v>14</v>
      </c>
      <c r="G6" s="544">
        <v>14</v>
      </c>
      <c r="H6" s="545"/>
    </row>
    <row r="7" spans="1:8" s="282" customFormat="1" ht="15.75" customHeight="1" thickBot="1">
      <c r="A7" s="566"/>
      <c r="B7" s="279" t="s">
        <v>2003</v>
      </c>
      <c r="C7" s="283" t="s">
        <v>2004</v>
      </c>
      <c r="D7" s="283">
        <v>2018</v>
      </c>
      <c r="E7" s="284">
        <v>2</v>
      </c>
      <c r="F7" s="279">
        <v>110</v>
      </c>
      <c r="G7" s="542">
        <v>110</v>
      </c>
      <c r="H7" s="543"/>
    </row>
    <row r="8" spans="1:8" s="282" customFormat="1" ht="15.75" customHeight="1" thickBot="1">
      <c r="A8" s="566"/>
      <c r="B8" s="279" t="s">
        <v>2005</v>
      </c>
      <c r="C8" s="283"/>
      <c r="D8" s="283">
        <v>2018</v>
      </c>
      <c r="E8" s="284">
        <v>1</v>
      </c>
      <c r="F8" s="279">
        <v>33</v>
      </c>
      <c r="G8" s="542">
        <v>33</v>
      </c>
      <c r="H8" s="543"/>
    </row>
    <row r="9" spans="1:8" s="263" customFormat="1" ht="15.75" customHeight="1" thickBot="1">
      <c r="A9" s="566"/>
      <c r="B9" s="236" t="s">
        <v>782</v>
      </c>
      <c r="C9" s="242" t="s">
        <v>783</v>
      </c>
      <c r="D9" s="242">
        <v>2019</v>
      </c>
      <c r="E9" s="236" t="s">
        <v>1978</v>
      </c>
      <c r="F9" s="236">
        <v>68</v>
      </c>
      <c r="G9" s="544">
        <v>68</v>
      </c>
      <c r="H9" s="545"/>
    </row>
    <row r="10" spans="1:8" s="197" customFormat="1" ht="15.75" customHeight="1" thickBot="1">
      <c r="A10" s="566"/>
      <c r="B10" s="201" t="s">
        <v>796</v>
      </c>
      <c r="C10" s="202"/>
      <c r="D10" s="205">
        <v>2018</v>
      </c>
      <c r="E10" s="206" t="s">
        <v>797</v>
      </c>
      <c r="F10" s="206">
        <v>212</v>
      </c>
      <c r="G10" s="547">
        <v>212</v>
      </c>
      <c r="H10" s="548"/>
    </row>
    <row r="11" spans="1:8" s="263" customFormat="1" ht="15.75" customHeight="1" thickBot="1">
      <c r="A11" s="566"/>
      <c r="B11" s="203" t="s">
        <v>1355</v>
      </c>
      <c r="C11" s="204"/>
      <c r="D11" s="205">
        <v>2018</v>
      </c>
      <c r="E11" s="285">
        <v>1</v>
      </c>
      <c r="F11" s="206">
        <v>37</v>
      </c>
      <c r="G11" s="547">
        <v>37</v>
      </c>
      <c r="H11" s="548"/>
    </row>
    <row r="12" spans="1:8" s="210" customFormat="1" ht="15.75" customHeight="1" thickBot="1">
      <c r="A12" s="566"/>
      <c r="B12" s="212" t="s">
        <v>793</v>
      </c>
      <c r="C12" s="211"/>
      <c r="D12" s="211">
        <v>2018</v>
      </c>
      <c r="E12" s="212" t="s">
        <v>794</v>
      </c>
      <c r="F12" s="212">
        <v>136</v>
      </c>
      <c r="G12" s="544">
        <v>136</v>
      </c>
      <c r="H12" s="545"/>
    </row>
    <row r="13" spans="1:8" s="210" customFormat="1" ht="15.75" customHeight="1" thickBot="1">
      <c r="A13" s="566"/>
      <c r="B13" s="218" t="s">
        <v>1290</v>
      </c>
      <c r="C13" s="213"/>
      <c r="D13" s="219">
        <v>2018</v>
      </c>
      <c r="E13" s="220">
        <v>1</v>
      </c>
      <c r="F13" s="217">
        <v>128</v>
      </c>
      <c r="G13" s="549">
        <v>128</v>
      </c>
      <c r="H13" s="549"/>
    </row>
    <row r="14" spans="1:8" s="210" customFormat="1" ht="15.75" customHeight="1" thickBot="1">
      <c r="A14" s="566"/>
      <c r="B14" s="218" t="s">
        <v>1294</v>
      </c>
      <c r="C14" s="213"/>
      <c r="D14" s="219">
        <v>2018</v>
      </c>
      <c r="E14" s="220">
        <v>1</v>
      </c>
      <c r="F14" s="217">
        <v>42</v>
      </c>
      <c r="G14" s="550">
        <v>42</v>
      </c>
      <c r="H14" s="551"/>
    </row>
    <row r="15" spans="1:8" ht="15.75" customHeight="1" thickBot="1">
      <c r="A15" s="566"/>
      <c r="B15" s="218" t="s">
        <v>1291</v>
      </c>
      <c r="C15" s="216"/>
      <c r="D15" s="216">
        <v>2018</v>
      </c>
      <c r="E15" s="218">
        <v>1</v>
      </c>
      <c r="F15" s="215">
        <v>16</v>
      </c>
      <c r="G15" s="546">
        <v>16</v>
      </c>
      <c r="H15" s="546"/>
    </row>
    <row r="16" spans="1:8" ht="16.5" thickBot="1">
      <c r="A16" s="566"/>
      <c r="B16" s="554" t="s">
        <v>35</v>
      </c>
      <c r="C16" s="555"/>
      <c r="D16" s="555"/>
      <c r="E16" s="555"/>
      <c r="F16" s="555"/>
      <c r="G16" s="556"/>
      <c r="H16" s="26"/>
    </row>
    <row r="17" spans="1:9" ht="15.75" customHeight="1" thickBot="1">
      <c r="A17" s="566"/>
      <c r="B17" s="236" t="s">
        <v>1979</v>
      </c>
      <c r="C17" s="242" t="s">
        <v>1980</v>
      </c>
      <c r="D17" s="176">
        <v>2017</v>
      </c>
      <c r="E17" s="175" t="s">
        <v>1981</v>
      </c>
      <c r="F17" s="175">
        <v>21</v>
      </c>
      <c r="G17" s="552">
        <v>20</v>
      </c>
      <c r="H17" s="553"/>
    </row>
    <row r="18" spans="1:9" s="282" customFormat="1" ht="15.75" customHeight="1" thickBot="1">
      <c r="A18" s="566"/>
      <c r="B18" s="279" t="s">
        <v>2003</v>
      </c>
      <c r="C18" s="283" t="s">
        <v>2004</v>
      </c>
      <c r="D18" s="281">
        <v>2017</v>
      </c>
      <c r="E18" s="286">
        <v>1</v>
      </c>
      <c r="F18" s="280">
        <v>38</v>
      </c>
      <c r="G18" s="542">
        <v>38</v>
      </c>
      <c r="H18" s="543"/>
    </row>
    <row r="19" spans="1:9" s="263" customFormat="1" ht="15.75" customHeight="1" thickBot="1">
      <c r="A19" s="566"/>
      <c r="B19" s="236" t="s">
        <v>780</v>
      </c>
      <c r="C19" s="241" t="s">
        <v>781</v>
      </c>
      <c r="D19" s="241">
        <v>2017</v>
      </c>
      <c r="E19" s="237" t="s">
        <v>1982</v>
      </c>
      <c r="F19" s="237">
        <v>2</v>
      </c>
      <c r="G19" s="552">
        <v>2</v>
      </c>
      <c r="H19" s="553"/>
    </row>
    <row r="20" spans="1:9" s="210" customFormat="1" ht="15.75" customHeight="1" thickBot="1">
      <c r="A20" s="566"/>
      <c r="B20" s="203" t="s">
        <v>796</v>
      </c>
      <c r="C20" s="204"/>
      <c r="D20" s="205">
        <v>2017</v>
      </c>
      <c r="E20" s="206" t="s">
        <v>798</v>
      </c>
      <c r="F20" s="206">
        <v>325</v>
      </c>
      <c r="G20" s="547">
        <v>325</v>
      </c>
      <c r="H20" s="548"/>
    </row>
    <row r="21" spans="1:9" s="210" customFormat="1" ht="15.75" customHeight="1" thickBot="1">
      <c r="A21" s="566"/>
      <c r="B21" s="215" t="s">
        <v>1292</v>
      </c>
      <c r="C21" s="213"/>
      <c r="D21" s="213">
        <v>2017</v>
      </c>
      <c r="E21" s="220">
        <v>1</v>
      </c>
      <c r="F21" s="214">
        <v>18</v>
      </c>
      <c r="G21" s="546">
        <v>18</v>
      </c>
      <c r="H21" s="546"/>
    </row>
    <row r="22" spans="1:9" ht="15.75" customHeight="1" thickBot="1">
      <c r="A22" s="566"/>
      <c r="B22" s="215" t="s">
        <v>1295</v>
      </c>
      <c r="C22" s="216"/>
      <c r="D22" s="216">
        <v>2017</v>
      </c>
      <c r="E22" s="218">
        <v>1</v>
      </c>
      <c r="F22" s="215">
        <v>18</v>
      </c>
      <c r="G22" s="546">
        <v>18</v>
      </c>
      <c r="H22" s="546"/>
    </row>
    <row r="23" spans="1:9" ht="16.5" thickBot="1">
      <c r="A23" s="566"/>
      <c r="B23" s="554" t="s">
        <v>36</v>
      </c>
      <c r="C23" s="555"/>
      <c r="D23" s="555"/>
      <c r="E23" s="555"/>
      <c r="F23" s="555"/>
      <c r="G23" s="556"/>
      <c r="H23" s="26"/>
    </row>
    <row r="24" spans="1:9" ht="15.75" customHeight="1" thickBot="1">
      <c r="A24" s="566"/>
      <c r="B24" s="236" t="s">
        <v>1979</v>
      </c>
      <c r="C24" s="242" t="s">
        <v>1980</v>
      </c>
      <c r="D24" s="213">
        <v>2016</v>
      </c>
      <c r="E24" s="220">
        <v>1</v>
      </c>
      <c r="F24" s="214">
        <v>8</v>
      </c>
      <c r="G24" s="546">
        <v>8</v>
      </c>
      <c r="H24" s="546"/>
    </row>
    <row r="25" spans="1:9" s="282" customFormat="1" ht="15.75" customHeight="1" thickBot="1">
      <c r="A25" s="566"/>
      <c r="B25" s="279" t="s">
        <v>2003</v>
      </c>
      <c r="C25" s="283" t="s">
        <v>2004</v>
      </c>
      <c r="D25" s="213">
        <v>2016</v>
      </c>
      <c r="E25" s="220">
        <v>2</v>
      </c>
      <c r="F25" s="214">
        <v>112</v>
      </c>
      <c r="G25" s="557">
        <v>112</v>
      </c>
      <c r="H25" s="558"/>
    </row>
    <row r="26" spans="1:9" s="282" customFormat="1" ht="15.75" customHeight="1" thickBot="1">
      <c r="A26" s="566"/>
      <c r="B26" s="279" t="s">
        <v>2005</v>
      </c>
      <c r="C26" s="213"/>
      <c r="D26" s="213">
        <v>2016</v>
      </c>
      <c r="E26" s="220">
        <v>1</v>
      </c>
      <c r="F26" s="214">
        <v>20</v>
      </c>
      <c r="G26" s="557">
        <v>20</v>
      </c>
      <c r="H26" s="558"/>
    </row>
    <row r="27" spans="1:9" ht="15.75" customHeight="1" thickBot="1">
      <c r="A27" s="566"/>
      <c r="B27" s="215" t="s">
        <v>1296</v>
      </c>
      <c r="C27" s="12"/>
      <c r="D27" s="213">
        <v>2016</v>
      </c>
      <c r="E27" s="220">
        <v>1</v>
      </c>
      <c r="F27" s="214">
        <v>71</v>
      </c>
      <c r="G27" s="546">
        <v>72</v>
      </c>
      <c r="H27" s="546"/>
      <c r="I27" s="301"/>
    </row>
    <row r="28" spans="1:9" ht="16.5" thickBot="1">
      <c r="A28" s="566"/>
      <c r="B28" s="554" t="s">
        <v>37</v>
      </c>
      <c r="C28" s="555"/>
      <c r="D28" s="555"/>
      <c r="E28" s="555"/>
      <c r="F28" s="555"/>
      <c r="G28" s="556"/>
      <c r="H28" s="26"/>
    </row>
    <row r="29" spans="1:9" ht="15.75" customHeight="1" thickBot="1">
      <c r="A29" s="566"/>
      <c r="B29" s="215" t="s">
        <v>1297</v>
      </c>
      <c r="C29" s="213"/>
      <c r="D29" s="213">
        <v>2015</v>
      </c>
      <c r="E29" s="220">
        <v>1</v>
      </c>
      <c r="F29" s="214">
        <v>18</v>
      </c>
      <c r="G29" s="546">
        <v>18</v>
      </c>
      <c r="H29" s="546"/>
    </row>
    <row r="30" spans="1:9" ht="15.75" customHeight="1" thickBot="1">
      <c r="A30" s="566"/>
      <c r="B30" s="15"/>
      <c r="C30" s="12"/>
      <c r="D30" s="12"/>
      <c r="E30" s="15"/>
      <c r="F30" s="15"/>
      <c r="G30" s="552"/>
      <c r="H30" s="553"/>
    </row>
    <row r="31" spans="1:9" ht="16.5" thickBot="1">
      <c r="A31" s="566"/>
      <c r="B31" s="554" t="s">
        <v>38</v>
      </c>
      <c r="C31" s="555"/>
      <c r="D31" s="555"/>
      <c r="E31" s="555"/>
      <c r="F31" s="555"/>
      <c r="G31" s="556"/>
      <c r="H31" s="26"/>
    </row>
    <row r="32" spans="1:9" ht="15.75" customHeight="1" thickBot="1">
      <c r="A32" s="566"/>
      <c r="B32" s="15" t="s">
        <v>784</v>
      </c>
      <c r="C32" s="11" t="s">
        <v>785</v>
      </c>
      <c r="D32" s="11">
        <v>2014</v>
      </c>
      <c r="E32" s="27" t="s">
        <v>786</v>
      </c>
      <c r="F32" s="27">
        <v>52</v>
      </c>
      <c r="G32" s="552">
        <v>52</v>
      </c>
      <c r="H32" s="553"/>
    </row>
    <row r="33" spans="1:8" ht="15.75" customHeight="1" thickBot="1">
      <c r="A33" s="566"/>
      <c r="B33" s="215" t="s">
        <v>1293</v>
      </c>
      <c r="C33" s="213"/>
      <c r="D33" s="213">
        <v>2014</v>
      </c>
      <c r="E33" s="220">
        <v>1</v>
      </c>
      <c r="F33" s="214">
        <v>32</v>
      </c>
      <c r="G33" s="546">
        <v>32</v>
      </c>
      <c r="H33" s="546"/>
    </row>
  </sheetData>
  <mergeCells count="34">
    <mergeCell ref="A1:G1"/>
    <mergeCell ref="B2:G2"/>
    <mergeCell ref="A3:A33"/>
    <mergeCell ref="B3:G3"/>
    <mergeCell ref="G4:H4"/>
    <mergeCell ref="B5:G5"/>
    <mergeCell ref="G17:H17"/>
    <mergeCell ref="G15:H15"/>
    <mergeCell ref="B16:G16"/>
    <mergeCell ref="G30:H30"/>
    <mergeCell ref="B31:G31"/>
    <mergeCell ref="G32:H32"/>
    <mergeCell ref="G33:H33"/>
    <mergeCell ref="G22:H22"/>
    <mergeCell ref="G8:H8"/>
    <mergeCell ref="G26:H26"/>
    <mergeCell ref="B28:G28"/>
    <mergeCell ref="G29:H29"/>
    <mergeCell ref="G25:H25"/>
    <mergeCell ref="B23:G23"/>
    <mergeCell ref="G27:H27"/>
    <mergeCell ref="G18:H18"/>
    <mergeCell ref="G6:H6"/>
    <mergeCell ref="G24:H24"/>
    <mergeCell ref="G10:H10"/>
    <mergeCell ref="G12:H12"/>
    <mergeCell ref="G13:H13"/>
    <mergeCell ref="G14:H14"/>
    <mergeCell ref="G20:H20"/>
    <mergeCell ref="G21:H21"/>
    <mergeCell ref="G9:H9"/>
    <mergeCell ref="G19:H19"/>
    <mergeCell ref="G11:H11"/>
    <mergeCell ref="G7:H7"/>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A3" sqref="A3:F3"/>
    </sheetView>
  </sheetViews>
  <sheetFormatPr defaultRowHeight="15"/>
  <cols>
    <col min="2" max="2" width="25.140625" customWidth="1"/>
    <col min="3" max="3" width="18.7109375" customWidth="1"/>
    <col min="4" max="4" width="25" customWidth="1"/>
    <col min="5" max="5" width="19" customWidth="1"/>
    <col min="6" max="6" width="36.85546875" customWidth="1"/>
  </cols>
  <sheetData>
    <row r="1" spans="1:6" ht="35.25" customHeight="1" thickBot="1">
      <c r="A1" s="537" t="s">
        <v>322</v>
      </c>
      <c r="B1" s="538"/>
      <c r="C1" s="538"/>
      <c r="D1" s="538"/>
      <c r="E1" s="538"/>
      <c r="F1" s="539"/>
    </row>
    <row r="2" spans="1:6" ht="48" thickBot="1">
      <c r="A2" s="66" t="s">
        <v>2</v>
      </c>
      <c r="B2" s="71" t="s">
        <v>323</v>
      </c>
      <c r="C2" s="65" t="s">
        <v>321</v>
      </c>
      <c r="D2" s="65" t="s">
        <v>324</v>
      </c>
      <c r="E2" s="65" t="s">
        <v>325</v>
      </c>
      <c r="F2" s="65" t="s">
        <v>326</v>
      </c>
    </row>
    <row r="3" spans="1:6" ht="30.75" thickBot="1">
      <c r="A3" s="413">
        <v>2018</v>
      </c>
      <c r="B3" s="414">
        <v>29</v>
      </c>
      <c r="C3" s="414" t="s">
        <v>1394</v>
      </c>
      <c r="D3" s="414" t="s">
        <v>2021</v>
      </c>
      <c r="E3" s="222" t="s">
        <v>2083</v>
      </c>
      <c r="F3" s="414" t="s">
        <v>2084</v>
      </c>
    </row>
  </sheetData>
  <mergeCells count="1">
    <mergeCell ref="A1:F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16" workbookViewId="0">
      <selection activeCell="B37" sqref="B37"/>
    </sheetView>
  </sheetViews>
  <sheetFormatPr defaultRowHeight="15"/>
  <cols>
    <col min="2" max="2" width="21.140625" customWidth="1"/>
    <col min="3" max="3" width="16.42578125" customWidth="1"/>
    <col min="4" max="4" width="11.85546875" customWidth="1"/>
    <col min="5" max="5" width="11.140625" customWidth="1"/>
    <col min="6" max="6" width="14" customWidth="1"/>
    <col min="7" max="7" width="13.140625" customWidth="1"/>
    <col min="8" max="8" width="13" customWidth="1"/>
    <col min="9" max="9" width="14.42578125" customWidth="1"/>
    <col min="10" max="10" width="19.28515625" customWidth="1"/>
  </cols>
  <sheetData>
    <row r="1" spans="1:10" ht="19.5" thickBot="1">
      <c r="A1" s="630" t="s">
        <v>327</v>
      </c>
      <c r="B1" s="631"/>
      <c r="C1" s="631"/>
      <c r="D1" s="631"/>
      <c r="E1" s="631"/>
      <c r="F1" s="631"/>
      <c r="G1" s="631"/>
      <c r="H1" s="631"/>
      <c r="I1" s="631"/>
      <c r="J1" s="632"/>
    </row>
    <row r="2" spans="1:10" ht="30" customHeight="1" thickBot="1">
      <c r="A2" s="776" t="s">
        <v>328</v>
      </c>
      <c r="B2" s="777"/>
      <c r="C2" s="777"/>
      <c r="D2" s="777"/>
      <c r="E2" s="777"/>
      <c r="F2" s="777"/>
      <c r="G2" s="777"/>
      <c r="H2" s="777"/>
      <c r="I2" s="777"/>
      <c r="J2" s="778"/>
    </row>
    <row r="3" spans="1:10" ht="46.5" customHeight="1">
      <c r="A3" s="565" t="s">
        <v>2</v>
      </c>
      <c r="B3" s="565" t="s">
        <v>329</v>
      </c>
      <c r="C3" s="565" t="s">
        <v>330</v>
      </c>
      <c r="D3" s="565" t="s">
        <v>331</v>
      </c>
      <c r="E3" s="565" t="s">
        <v>332</v>
      </c>
      <c r="F3" s="565" t="s">
        <v>333</v>
      </c>
      <c r="G3" s="565" t="s">
        <v>334</v>
      </c>
      <c r="H3" s="565" t="s">
        <v>335</v>
      </c>
      <c r="I3" s="565" t="s">
        <v>9</v>
      </c>
      <c r="J3" s="799" t="s">
        <v>336</v>
      </c>
    </row>
    <row r="4" spans="1:10" ht="15.75" thickBot="1">
      <c r="A4" s="573"/>
      <c r="B4" s="573"/>
      <c r="C4" s="573"/>
      <c r="D4" s="573"/>
      <c r="E4" s="573"/>
      <c r="F4" s="573"/>
      <c r="G4" s="573"/>
      <c r="H4" s="573"/>
      <c r="I4" s="573"/>
      <c r="J4" s="800"/>
    </row>
    <row r="5" spans="1:10" ht="30.75" thickBot="1">
      <c r="A5" s="62">
        <v>2018</v>
      </c>
      <c r="B5" s="15" t="s">
        <v>799</v>
      </c>
      <c r="C5" s="222" t="s">
        <v>1361</v>
      </c>
      <c r="D5" s="20"/>
      <c r="E5" s="226" t="s">
        <v>1364</v>
      </c>
      <c r="F5" s="20"/>
      <c r="G5" s="15"/>
      <c r="H5" s="20"/>
      <c r="I5" s="89" t="s">
        <v>1365</v>
      </c>
      <c r="J5" s="2"/>
    </row>
    <row r="6" spans="1:10" ht="30.75" thickBot="1">
      <c r="A6" s="188">
        <v>2018</v>
      </c>
      <c r="B6" s="191" t="s">
        <v>800</v>
      </c>
      <c r="C6" s="222" t="s">
        <v>1362</v>
      </c>
      <c r="D6" s="20"/>
      <c r="E6" s="226" t="s">
        <v>1364</v>
      </c>
      <c r="F6" s="20"/>
      <c r="G6" s="191"/>
      <c r="H6" s="20"/>
      <c r="I6" s="89" t="s">
        <v>1365</v>
      </c>
      <c r="J6" s="195"/>
    </row>
    <row r="7" spans="1:10" ht="30.75" thickBot="1">
      <c r="A7" s="188">
        <v>2018</v>
      </c>
      <c r="B7" s="191" t="s">
        <v>801</v>
      </c>
      <c r="C7" s="222" t="s">
        <v>1363</v>
      </c>
      <c r="D7" s="20"/>
      <c r="E7" s="226" t="s">
        <v>1364</v>
      </c>
      <c r="F7" s="20"/>
      <c r="G7" s="191"/>
      <c r="H7" s="20"/>
      <c r="I7" s="89" t="s">
        <v>1365</v>
      </c>
      <c r="J7" s="195"/>
    </row>
    <row r="8" spans="1:10" ht="20.25" thickBot="1">
      <c r="A8" s="188">
        <v>2018</v>
      </c>
      <c r="B8" s="191" t="s">
        <v>801</v>
      </c>
      <c r="C8" s="222" t="s">
        <v>1363</v>
      </c>
      <c r="D8" s="20"/>
      <c r="E8" s="226" t="s">
        <v>1364</v>
      </c>
      <c r="F8" s="20"/>
      <c r="G8" s="191"/>
      <c r="H8" s="20"/>
      <c r="I8" s="89" t="s">
        <v>1366</v>
      </c>
      <c r="J8" s="195"/>
    </row>
    <row r="9" spans="1:10" ht="20.25" thickBot="1">
      <c r="A9" s="188">
        <v>2018</v>
      </c>
      <c r="B9" s="191" t="s">
        <v>801</v>
      </c>
      <c r="C9" s="222" t="s">
        <v>1363</v>
      </c>
      <c r="D9" s="20"/>
      <c r="E9" s="226" t="s">
        <v>1364</v>
      </c>
      <c r="F9" s="20"/>
      <c r="G9" s="191"/>
      <c r="H9" s="20"/>
      <c r="I9" s="89" t="s">
        <v>1367</v>
      </c>
      <c r="J9" s="195"/>
    </row>
    <row r="10" spans="1:10" ht="20.25" thickBot="1">
      <c r="A10" s="188">
        <v>2018</v>
      </c>
      <c r="B10" s="191" t="s">
        <v>801</v>
      </c>
      <c r="C10" s="222" t="s">
        <v>1363</v>
      </c>
      <c r="D10" s="20"/>
      <c r="E10" s="226" t="s">
        <v>1364</v>
      </c>
      <c r="F10" s="20"/>
      <c r="G10" s="191"/>
      <c r="H10" s="20"/>
      <c r="I10" s="89" t="s">
        <v>1368</v>
      </c>
      <c r="J10" s="195"/>
    </row>
    <row r="11" spans="1:10" ht="30.75" thickBot="1">
      <c r="A11" s="188">
        <v>2017</v>
      </c>
      <c r="B11" s="224" t="s">
        <v>800</v>
      </c>
      <c r="C11" s="222" t="s">
        <v>1371</v>
      </c>
      <c r="D11" s="20"/>
      <c r="E11" s="229" t="s">
        <v>1364</v>
      </c>
      <c r="F11" s="20"/>
      <c r="G11" s="20"/>
      <c r="H11" s="20"/>
      <c r="I11" s="89" t="s">
        <v>1365</v>
      </c>
      <c r="J11" s="195"/>
    </row>
    <row r="12" spans="1:10" ht="30.75" thickBot="1">
      <c r="A12" s="223">
        <v>2017</v>
      </c>
      <c r="B12" s="224" t="s">
        <v>800</v>
      </c>
      <c r="C12" s="222" t="s">
        <v>1370</v>
      </c>
      <c r="D12" s="20"/>
      <c r="E12" s="20"/>
      <c r="F12" s="20"/>
      <c r="G12" s="229" t="s">
        <v>1364</v>
      </c>
      <c r="H12" s="20"/>
      <c r="I12" s="89" t="s">
        <v>1372</v>
      </c>
      <c r="J12" s="195"/>
    </row>
    <row r="13" spans="1:10" ht="30.75" thickBot="1">
      <c r="A13" s="223">
        <v>2017</v>
      </c>
      <c r="B13" s="224" t="s">
        <v>800</v>
      </c>
      <c r="C13" s="222" t="s">
        <v>1370</v>
      </c>
      <c r="D13" s="20"/>
      <c r="E13" s="20"/>
      <c r="F13" s="20"/>
      <c r="G13" s="229" t="s">
        <v>1364</v>
      </c>
      <c r="H13" s="20"/>
      <c r="I13" s="89" t="s">
        <v>1372</v>
      </c>
      <c r="J13" s="195"/>
    </row>
    <row r="14" spans="1:10" ht="30.75" thickBot="1">
      <c r="A14" s="223">
        <v>2017</v>
      </c>
      <c r="B14" s="224" t="s">
        <v>800</v>
      </c>
      <c r="C14" s="222" t="s">
        <v>1370</v>
      </c>
      <c r="D14" s="20"/>
      <c r="E14" s="20"/>
      <c r="F14" s="20"/>
      <c r="G14" s="229" t="s">
        <v>1364</v>
      </c>
      <c r="H14" s="20"/>
      <c r="I14" s="89" t="s">
        <v>1373</v>
      </c>
      <c r="J14" s="195"/>
    </row>
    <row r="15" spans="1:10" ht="30.75" thickBot="1">
      <c r="A15" s="223">
        <v>2017</v>
      </c>
      <c r="B15" s="224" t="s">
        <v>800</v>
      </c>
      <c r="C15" s="222" t="s">
        <v>1370</v>
      </c>
      <c r="D15" s="20"/>
      <c r="E15" s="20"/>
      <c r="F15" s="20"/>
      <c r="G15" s="229" t="s">
        <v>1364</v>
      </c>
      <c r="H15" s="20"/>
      <c r="I15" s="89" t="s">
        <v>1374</v>
      </c>
      <c r="J15" s="195"/>
    </row>
    <row r="16" spans="1:10" ht="20.25" thickBot="1">
      <c r="A16" s="223">
        <v>2017</v>
      </c>
      <c r="B16" s="224" t="s">
        <v>800</v>
      </c>
      <c r="C16" s="222" t="s">
        <v>1370</v>
      </c>
      <c r="D16" s="20"/>
      <c r="E16" s="20"/>
      <c r="F16" s="20"/>
      <c r="G16" s="229" t="s">
        <v>1364</v>
      </c>
      <c r="H16" s="20"/>
      <c r="I16" s="89" t="s">
        <v>1375</v>
      </c>
      <c r="J16" s="195"/>
    </row>
    <row r="17" spans="1:10" ht="30.75" thickBot="1">
      <c r="A17" s="223">
        <v>2017</v>
      </c>
      <c r="B17" s="224" t="s">
        <v>800</v>
      </c>
      <c r="C17" s="222" t="s">
        <v>1370</v>
      </c>
      <c r="D17" s="20"/>
      <c r="E17" s="20"/>
      <c r="F17" s="20"/>
      <c r="G17" s="229" t="s">
        <v>1364</v>
      </c>
      <c r="H17" s="20"/>
      <c r="I17" s="89" t="s">
        <v>1376</v>
      </c>
      <c r="J17" s="195"/>
    </row>
    <row r="18" spans="1:10" ht="20.25" thickBot="1">
      <c r="A18" s="223">
        <v>2017</v>
      </c>
      <c r="B18" s="224" t="s">
        <v>800</v>
      </c>
      <c r="C18" s="222" t="s">
        <v>1370</v>
      </c>
      <c r="D18" s="20"/>
      <c r="E18" s="20"/>
      <c r="F18" s="20"/>
      <c r="G18" s="229" t="s">
        <v>1364</v>
      </c>
      <c r="H18" s="20"/>
      <c r="I18" s="89" t="s">
        <v>1377</v>
      </c>
      <c r="J18" s="195"/>
    </row>
    <row r="19" spans="1:10" ht="30.75" thickBot="1">
      <c r="A19" s="223">
        <v>2017</v>
      </c>
      <c r="B19" s="224" t="s">
        <v>800</v>
      </c>
      <c r="C19" s="222" t="s">
        <v>1370</v>
      </c>
      <c r="D19" s="20"/>
      <c r="E19" s="20"/>
      <c r="F19" s="20"/>
      <c r="G19" s="229" t="s">
        <v>1364</v>
      </c>
      <c r="H19" s="20"/>
      <c r="I19" s="89" t="s">
        <v>1378</v>
      </c>
      <c r="J19" s="225"/>
    </row>
    <row r="20" spans="1:10" ht="30.75" thickBot="1">
      <c r="A20" s="223">
        <v>2017</v>
      </c>
      <c r="B20" s="224" t="s">
        <v>1369</v>
      </c>
      <c r="C20" s="222" t="s">
        <v>1370</v>
      </c>
      <c r="D20" s="20"/>
      <c r="E20" s="226" t="s">
        <v>1364</v>
      </c>
      <c r="F20" s="20"/>
      <c r="G20" s="224"/>
      <c r="H20" s="20"/>
      <c r="I20" s="89" t="s">
        <v>1372</v>
      </c>
      <c r="J20" s="225"/>
    </row>
    <row r="21" spans="1:10" ht="30.75" thickBot="1">
      <c r="A21" s="223">
        <v>2017</v>
      </c>
      <c r="B21" s="224" t="s">
        <v>1369</v>
      </c>
      <c r="C21" s="222" t="s">
        <v>1370</v>
      </c>
      <c r="D21" s="20"/>
      <c r="E21" s="226" t="s">
        <v>1364</v>
      </c>
      <c r="F21" s="20"/>
      <c r="G21" s="224"/>
      <c r="H21" s="20"/>
      <c r="I21" s="89" t="s">
        <v>1373</v>
      </c>
      <c r="J21" s="225"/>
    </row>
    <row r="22" spans="1:10" ht="30.75" thickBot="1">
      <c r="A22" s="223">
        <v>2017</v>
      </c>
      <c r="B22" s="224" t="s">
        <v>1369</v>
      </c>
      <c r="C22" s="222" t="s">
        <v>1370</v>
      </c>
      <c r="D22" s="20"/>
      <c r="E22" s="226" t="s">
        <v>1364</v>
      </c>
      <c r="F22" s="20"/>
      <c r="G22" s="224"/>
      <c r="H22" s="20"/>
      <c r="I22" s="89" t="s">
        <v>1374</v>
      </c>
      <c r="J22" s="225"/>
    </row>
    <row r="23" spans="1:10" ht="20.25" thickBot="1">
      <c r="A23" s="223">
        <v>2017</v>
      </c>
      <c r="B23" s="224" t="s">
        <v>1369</v>
      </c>
      <c r="C23" s="222" t="s">
        <v>1370</v>
      </c>
      <c r="D23" s="20"/>
      <c r="E23" s="226" t="s">
        <v>1364</v>
      </c>
      <c r="F23" s="20"/>
      <c r="G23" s="224"/>
      <c r="H23" s="20"/>
      <c r="I23" s="20" t="s">
        <v>1375</v>
      </c>
      <c r="J23" s="225"/>
    </row>
    <row r="24" spans="1:10" ht="20.25" thickBot="1">
      <c r="A24" s="223">
        <v>2017</v>
      </c>
      <c r="B24" s="224" t="s">
        <v>1369</v>
      </c>
      <c r="C24" s="222" t="s">
        <v>1370</v>
      </c>
      <c r="D24" s="20"/>
      <c r="E24" s="226" t="s">
        <v>1364</v>
      </c>
      <c r="F24" s="20"/>
      <c r="G24" s="224"/>
      <c r="H24" s="20"/>
      <c r="I24" s="20" t="s">
        <v>1379</v>
      </c>
      <c r="J24" s="225"/>
    </row>
    <row r="25" spans="1:10" ht="32.25" thickBot="1">
      <c r="A25" s="223">
        <v>2017</v>
      </c>
      <c r="B25" s="224" t="s">
        <v>1369</v>
      </c>
      <c r="C25" s="222" t="s">
        <v>1370</v>
      </c>
      <c r="D25" s="20"/>
      <c r="E25" s="226" t="s">
        <v>1364</v>
      </c>
      <c r="F25" s="20"/>
      <c r="G25" s="224"/>
      <c r="H25" s="20"/>
      <c r="I25" s="20" t="s">
        <v>1380</v>
      </c>
      <c r="J25" s="225"/>
    </row>
    <row r="26" spans="1:10" ht="32.25" thickBot="1">
      <c r="A26" s="223">
        <v>2017</v>
      </c>
      <c r="B26" s="224" t="s">
        <v>1369</v>
      </c>
      <c r="C26" s="222" t="s">
        <v>1370</v>
      </c>
      <c r="D26" s="20"/>
      <c r="E26" s="226" t="s">
        <v>1364</v>
      </c>
      <c r="F26" s="20"/>
      <c r="G26" s="224"/>
      <c r="H26" s="20"/>
      <c r="I26" s="20" t="s">
        <v>1381</v>
      </c>
      <c r="J26" s="225"/>
    </row>
    <row r="27" spans="1:10" ht="32.25" thickBot="1">
      <c r="A27" s="223">
        <v>2017</v>
      </c>
      <c r="B27" s="224" t="s">
        <v>1369</v>
      </c>
      <c r="C27" s="222" t="s">
        <v>1370</v>
      </c>
      <c r="D27" s="20"/>
      <c r="E27" s="226" t="s">
        <v>1364</v>
      </c>
      <c r="F27" s="20"/>
      <c r="G27" s="224"/>
      <c r="H27" s="20"/>
      <c r="I27" s="20" t="s">
        <v>1382</v>
      </c>
      <c r="J27" s="225"/>
    </row>
    <row r="28" spans="1:10" ht="32.25" thickBot="1">
      <c r="A28" s="223">
        <v>2017</v>
      </c>
      <c r="B28" s="224" t="s">
        <v>1369</v>
      </c>
      <c r="C28" s="222" t="s">
        <v>1370</v>
      </c>
      <c r="D28" s="20"/>
      <c r="E28" s="226" t="s">
        <v>1364</v>
      </c>
      <c r="F28" s="20"/>
      <c r="G28" s="224"/>
      <c r="H28" s="20"/>
      <c r="I28" s="20" t="s">
        <v>1383</v>
      </c>
      <c r="J28" s="225"/>
    </row>
    <row r="29" spans="1:10" ht="32.25" thickBot="1">
      <c r="A29" s="223">
        <v>2017</v>
      </c>
      <c r="B29" s="224" t="s">
        <v>1369</v>
      </c>
      <c r="C29" s="222" t="s">
        <v>1370</v>
      </c>
      <c r="D29" s="20"/>
      <c r="E29" s="226" t="s">
        <v>1364</v>
      </c>
      <c r="F29" s="20"/>
      <c r="G29" s="224"/>
      <c r="H29" s="20"/>
      <c r="I29" s="20" t="s">
        <v>1384</v>
      </c>
      <c r="J29" s="225"/>
    </row>
    <row r="30" spans="1:10" ht="32.25" thickBot="1">
      <c r="A30" s="223">
        <v>2017</v>
      </c>
      <c r="B30" s="224" t="s">
        <v>1369</v>
      </c>
      <c r="C30" s="222" t="s">
        <v>1370</v>
      </c>
      <c r="D30" s="20"/>
      <c r="E30" s="226" t="s">
        <v>1364</v>
      </c>
      <c r="F30" s="20"/>
      <c r="G30" s="224"/>
      <c r="H30" s="20"/>
      <c r="I30" s="20" t="s">
        <v>1378</v>
      </c>
      <c r="J30" s="225"/>
    </row>
    <row r="31" spans="1:10" ht="32.25" thickBot="1">
      <c r="A31" s="223">
        <v>2017</v>
      </c>
      <c r="B31" s="224" t="s">
        <v>1369</v>
      </c>
      <c r="C31" s="222" t="s">
        <v>1370</v>
      </c>
      <c r="D31" s="20"/>
      <c r="E31" s="226" t="s">
        <v>1364</v>
      </c>
      <c r="F31" s="20"/>
      <c r="G31" s="224"/>
      <c r="H31" s="20"/>
      <c r="I31" s="20" t="s">
        <v>1385</v>
      </c>
      <c r="J31" s="225"/>
    </row>
    <row r="32" spans="1:10" ht="48" thickBot="1">
      <c r="A32" s="223">
        <v>2016</v>
      </c>
      <c r="B32" s="228" t="s">
        <v>1390</v>
      </c>
      <c r="C32" s="222" t="s">
        <v>1370</v>
      </c>
      <c r="D32" s="20"/>
      <c r="E32" s="20"/>
      <c r="F32" s="226" t="s">
        <v>1364</v>
      </c>
      <c r="G32" s="224"/>
      <c r="H32" s="20"/>
      <c r="I32" s="89" t="s">
        <v>1372</v>
      </c>
      <c r="J32" s="225"/>
    </row>
    <row r="33" spans="1:11" ht="48" thickBot="1">
      <c r="A33" s="227">
        <v>2016</v>
      </c>
      <c r="B33" s="233" t="s">
        <v>1390</v>
      </c>
      <c r="C33" s="222" t="s">
        <v>1370</v>
      </c>
      <c r="D33" s="20"/>
      <c r="E33" s="20"/>
      <c r="F33" s="226" t="s">
        <v>1364</v>
      </c>
      <c r="G33" s="224"/>
      <c r="H33" s="20"/>
      <c r="I33" s="89" t="s">
        <v>1379</v>
      </c>
      <c r="J33" s="225"/>
    </row>
    <row r="34" spans="1:11" ht="48" thickBot="1">
      <c r="A34" s="223">
        <v>2015</v>
      </c>
      <c r="B34" s="228" t="s">
        <v>1391</v>
      </c>
      <c r="C34" s="222" t="s">
        <v>1370</v>
      </c>
      <c r="D34" s="20"/>
      <c r="E34" s="20"/>
      <c r="F34" s="226" t="s">
        <v>1364</v>
      </c>
      <c r="G34" s="224"/>
      <c r="H34" s="20"/>
      <c r="I34" s="89" t="s">
        <v>1372</v>
      </c>
      <c r="J34" s="225"/>
    </row>
    <row r="35" spans="1:11" ht="48" thickBot="1">
      <c r="A35" s="227">
        <v>2015</v>
      </c>
      <c r="B35" s="233" t="s">
        <v>1391</v>
      </c>
      <c r="C35" s="222" t="s">
        <v>1370</v>
      </c>
      <c r="D35" s="20"/>
      <c r="E35" s="20"/>
      <c r="F35" s="226" t="s">
        <v>1364</v>
      </c>
      <c r="G35" s="224"/>
      <c r="H35" s="20"/>
      <c r="I35" s="89" t="s">
        <v>1386</v>
      </c>
      <c r="J35" s="225"/>
    </row>
    <row r="36" spans="1:11" ht="32.25" thickBot="1">
      <c r="A36" s="227">
        <v>2015</v>
      </c>
      <c r="B36" s="20" t="s">
        <v>1387</v>
      </c>
      <c r="C36" s="222" t="s">
        <v>1388</v>
      </c>
      <c r="D36" s="20"/>
      <c r="E36" s="20"/>
      <c r="F36" s="226" t="s">
        <v>1364</v>
      </c>
      <c r="G36" s="224"/>
      <c r="H36" s="20"/>
      <c r="I36" s="89" t="s">
        <v>1389</v>
      </c>
      <c r="J36" s="225"/>
    </row>
    <row r="37" spans="1:11" ht="48" thickBot="1">
      <c r="A37" s="223">
        <v>2014</v>
      </c>
      <c r="B37" s="233" t="s">
        <v>1391</v>
      </c>
      <c r="C37" s="222" t="s">
        <v>1370</v>
      </c>
      <c r="D37" s="20"/>
      <c r="E37" s="20"/>
      <c r="F37" s="226" t="s">
        <v>1364</v>
      </c>
      <c r="G37" s="224"/>
      <c r="H37" s="20"/>
      <c r="I37" s="89" t="s">
        <v>1372</v>
      </c>
      <c r="J37" s="225"/>
    </row>
    <row r="38" spans="1:11" ht="32.25" thickBot="1">
      <c r="A38" s="230">
        <v>2014</v>
      </c>
      <c r="B38" s="20" t="s">
        <v>1387</v>
      </c>
      <c r="C38" s="222" t="s">
        <v>1388</v>
      </c>
      <c r="D38" s="20"/>
      <c r="E38" s="20"/>
      <c r="F38" s="226" t="s">
        <v>1364</v>
      </c>
      <c r="G38" s="224"/>
      <c r="H38" s="20"/>
      <c r="I38" s="89" t="s">
        <v>1389</v>
      </c>
      <c r="J38" s="225"/>
    </row>
    <row r="39" spans="1:11">
      <c r="A39" s="234"/>
      <c r="B39" s="234"/>
      <c r="C39" s="234"/>
      <c r="D39" s="234"/>
      <c r="E39" s="234"/>
      <c r="F39" s="234"/>
      <c r="G39" s="234"/>
      <c r="H39" s="234"/>
      <c r="I39" s="234"/>
      <c r="J39" s="234"/>
    </row>
    <row r="40" spans="1:11">
      <c r="A40" s="234"/>
      <c r="B40" s="234"/>
      <c r="C40" s="234"/>
      <c r="D40" s="234"/>
      <c r="E40" s="234"/>
      <c r="F40" s="234"/>
      <c r="G40" s="234"/>
      <c r="H40" s="234"/>
      <c r="I40" s="234"/>
      <c r="J40" s="234"/>
      <c r="K40" s="234"/>
    </row>
    <row r="41" spans="1:11">
      <c r="A41" s="234"/>
      <c r="B41" s="234"/>
      <c r="C41" s="234"/>
      <c r="D41" s="234"/>
      <c r="E41" s="234"/>
      <c r="F41" s="234"/>
      <c r="G41" s="234"/>
      <c r="H41" s="234"/>
      <c r="I41" s="234"/>
      <c r="J41" s="234"/>
      <c r="K41" s="234"/>
    </row>
    <row r="42" spans="1:11">
      <c r="A42" s="234"/>
      <c r="B42" s="234"/>
      <c r="C42" s="234"/>
      <c r="D42" s="234"/>
      <c r="E42" s="234"/>
      <c r="F42" s="234"/>
      <c r="G42" s="234"/>
      <c r="H42" s="234"/>
      <c r="I42" s="234"/>
      <c r="J42" s="234"/>
      <c r="K42" s="234"/>
    </row>
    <row r="43" spans="1:11">
      <c r="A43" s="234"/>
      <c r="B43" s="234"/>
      <c r="C43" s="234"/>
      <c r="D43" s="234"/>
      <c r="E43" s="234"/>
      <c r="F43" s="234"/>
      <c r="G43" s="234"/>
      <c r="H43" s="234"/>
      <c r="I43" s="234"/>
      <c r="J43" s="234"/>
      <c r="K43" s="234"/>
    </row>
    <row r="44" spans="1:11">
      <c r="A44" s="234"/>
      <c r="B44" s="234"/>
      <c r="C44" s="234"/>
      <c r="D44" s="234"/>
      <c r="E44" s="234"/>
      <c r="F44" s="234"/>
      <c r="G44" s="234"/>
      <c r="H44" s="234"/>
      <c r="I44" s="234"/>
      <c r="J44" s="234"/>
      <c r="K44" s="234"/>
    </row>
    <row r="45" spans="1:11">
      <c r="A45" s="234"/>
      <c r="B45" s="234"/>
      <c r="C45" s="234"/>
      <c r="D45" s="234"/>
      <c r="E45" s="234"/>
      <c r="F45" s="234"/>
      <c r="G45" s="234"/>
      <c r="H45" s="234"/>
      <c r="I45" s="234"/>
      <c r="J45" s="234"/>
      <c r="K45" s="234"/>
    </row>
    <row r="46" spans="1:11">
      <c r="A46" s="234"/>
      <c r="B46" s="234"/>
      <c r="C46" s="234"/>
      <c r="D46" s="234"/>
      <c r="E46" s="234"/>
      <c r="F46" s="234"/>
      <c r="G46" s="234"/>
      <c r="H46" s="234"/>
      <c r="I46" s="234"/>
      <c r="J46" s="234"/>
      <c r="K46" s="234"/>
    </row>
    <row r="47" spans="1:11">
      <c r="A47" s="234"/>
      <c r="B47" s="234"/>
      <c r="C47" s="234"/>
      <c r="D47" s="234"/>
      <c r="E47" s="234"/>
      <c r="F47" s="234"/>
      <c r="G47" s="234"/>
      <c r="H47" s="234"/>
      <c r="I47" s="234"/>
      <c r="J47" s="234"/>
      <c r="K47" s="234"/>
    </row>
    <row r="48" spans="1:11">
      <c r="A48" s="234"/>
      <c r="B48" s="234"/>
      <c r="C48" s="234"/>
      <c r="D48" s="234"/>
      <c r="E48" s="234"/>
      <c r="F48" s="234"/>
      <c r="G48" s="234"/>
      <c r="H48" s="234"/>
      <c r="I48" s="234"/>
      <c r="J48" s="234"/>
      <c r="K48" s="234"/>
    </row>
    <row r="49" spans="1:11">
      <c r="A49" s="234"/>
      <c r="B49" s="234"/>
      <c r="C49" s="234"/>
      <c r="D49" s="234"/>
      <c r="E49" s="234"/>
      <c r="F49" s="234"/>
      <c r="G49" s="234"/>
      <c r="H49" s="234"/>
      <c r="I49" s="234"/>
      <c r="J49" s="234"/>
      <c r="K49" s="234"/>
    </row>
    <row r="50" spans="1:11">
      <c r="A50" s="234"/>
      <c r="B50" s="234"/>
      <c r="C50" s="234"/>
      <c r="D50" s="234"/>
      <c r="E50" s="234"/>
      <c r="F50" s="234"/>
      <c r="G50" s="234"/>
      <c r="H50" s="234"/>
      <c r="I50" s="234"/>
      <c r="J50" s="234"/>
      <c r="K50" s="234"/>
    </row>
    <row r="51" spans="1:11">
      <c r="A51" s="234"/>
      <c r="B51" s="234"/>
      <c r="C51" s="234"/>
      <c r="D51" s="234"/>
      <c r="E51" s="234"/>
      <c r="F51" s="234"/>
      <c r="G51" s="234"/>
      <c r="H51" s="234"/>
      <c r="I51" s="234"/>
      <c r="J51" s="234"/>
      <c r="K51" s="234"/>
    </row>
    <row r="52" spans="1:11">
      <c r="A52" s="234"/>
      <c r="B52" s="234"/>
      <c r="C52" s="234"/>
      <c r="D52" s="234"/>
      <c r="E52" s="234"/>
      <c r="F52" s="234"/>
      <c r="G52" s="234"/>
      <c r="H52" s="234"/>
      <c r="I52" s="234"/>
      <c r="J52" s="234"/>
      <c r="K52" s="234"/>
    </row>
    <row r="53" spans="1:11">
      <c r="A53" s="234"/>
      <c r="B53" s="234"/>
      <c r="C53" s="234"/>
      <c r="D53" s="234"/>
      <c r="E53" s="234"/>
      <c r="F53" s="234"/>
      <c r="G53" s="234"/>
      <c r="H53" s="234"/>
      <c r="I53" s="234"/>
      <c r="J53" s="234"/>
      <c r="K53" s="234"/>
    </row>
    <row r="54" spans="1:11">
      <c r="A54" s="234"/>
      <c r="B54" s="234"/>
      <c r="C54" s="234"/>
      <c r="D54" s="234"/>
      <c r="E54" s="234"/>
      <c r="F54" s="234"/>
      <c r="G54" s="234"/>
      <c r="H54" s="234"/>
      <c r="I54" s="234"/>
      <c r="J54" s="234"/>
      <c r="K54" s="234"/>
    </row>
    <row r="55" spans="1:11">
      <c r="A55" s="234"/>
      <c r="B55" s="234"/>
      <c r="C55" s="234"/>
      <c r="D55" s="234"/>
      <c r="E55" s="234"/>
      <c r="F55" s="234"/>
      <c r="G55" s="234"/>
      <c r="H55" s="234"/>
      <c r="I55" s="234"/>
      <c r="J55" s="234"/>
      <c r="K55" s="234"/>
    </row>
    <row r="56" spans="1:11">
      <c r="A56" s="234"/>
      <c r="B56" s="234"/>
      <c r="C56" s="234"/>
      <c r="D56" s="234"/>
      <c r="E56" s="234"/>
      <c r="F56" s="234"/>
      <c r="G56" s="234"/>
      <c r="H56" s="234"/>
      <c r="I56" s="234"/>
      <c r="J56" s="234"/>
      <c r="K56" s="234"/>
    </row>
    <row r="57" spans="1:11">
      <c r="A57" s="234"/>
      <c r="B57" s="234"/>
      <c r="C57" s="234"/>
      <c r="D57" s="234"/>
      <c r="E57" s="234"/>
      <c r="F57" s="234"/>
      <c r="G57" s="234"/>
      <c r="H57" s="234"/>
      <c r="I57" s="234"/>
      <c r="J57" s="234"/>
      <c r="K57" s="234"/>
    </row>
    <row r="58" spans="1:11">
      <c r="A58" s="234"/>
      <c r="B58" s="234"/>
      <c r="C58" s="234"/>
      <c r="D58" s="234"/>
      <c r="E58" s="234"/>
      <c r="F58" s="234"/>
      <c r="G58" s="234"/>
      <c r="H58" s="234"/>
      <c r="I58" s="234"/>
      <c r="J58" s="234"/>
      <c r="K58" s="234"/>
    </row>
    <row r="59" spans="1:11">
      <c r="A59" s="234"/>
      <c r="B59" s="234"/>
      <c r="C59" s="234"/>
      <c r="D59" s="234"/>
      <c r="E59" s="234"/>
      <c r="F59" s="234"/>
      <c r="G59" s="234"/>
      <c r="H59" s="234"/>
      <c r="I59" s="234"/>
      <c r="J59" s="234"/>
      <c r="K59" s="234"/>
    </row>
    <row r="60" spans="1:11">
      <c r="A60" s="234"/>
      <c r="B60" s="234"/>
      <c r="C60" s="234"/>
      <c r="D60" s="234"/>
      <c r="E60" s="234"/>
      <c r="F60" s="234"/>
      <c r="G60" s="234"/>
      <c r="H60" s="234"/>
      <c r="I60" s="234"/>
      <c r="J60" s="234"/>
      <c r="K60" s="234"/>
    </row>
    <row r="61" spans="1:11">
      <c r="A61" s="234"/>
      <c r="B61" s="234"/>
      <c r="C61" s="234"/>
      <c r="D61" s="234"/>
      <c r="E61" s="234"/>
      <c r="F61" s="234"/>
      <c r="G61" s="234"/>
      <c r="H61" s="234"/>
      <c r="I61" s="234"/>
      <c r="J61" s="234"/>
      <c r="K61" s="234"/>
    </row>
    <row r="62" spans="1:11">
      <c r="A62" s="234"/>
      <c r="B62" s="234"/>
      <c r="C62" s="234"/>
      <c r="D62" s="234"/>
      <c r="E62" s="234"/>
      <c r="F62" s="234"/>
      <c r="G62" s="234"/>
      <c r="H62" s="234"/>
      <c r="I62" s="234"/>
      <c r="J62" s="234"/>
      <c r="K62" s="234"/>
    </row>
  </sheetData>
  <mergeCells count="12">
    <mergeCell ref="I3:I4"/>
    <mergeCell ref="J3:J4"/>
    <mergeCell ref="A1:J1"/>
    <mergeCell ref="A2:J2"/>
    <mergeCell ref="A3:A4"/>
    <mergeCell ref="B3:B4"/>
    <mergeCell ref="C3:C4"/>
    <mergeCell ref="D3:D4"/>
    <mergeCell ref="E3:E4"/>
    <mergeCell ref="F3:F4"/>
    <mergeCell ref="G3:G4"/>
    <mergeCell ref="H3:H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A3" sqref="A3"/>
    </sheetView>
  </sheetViews>
  <sheetFormatPr defaultRowHeight="15"/>
  <cols>
    <col min="2" max="2" width="29.28515625" customWidth="1"/>
    <col min="3" max="3" width="17.140625" customWidth="1"/>
    <col min="6" max="6" width="49.28515625" customWidth="1"/>
  </cols>
  <sheetData>
    <row r="1" spans="1:6" ht="42" customHeight="1">
      <c r="A1" s="757" t="s">
        <v>337</v>
      </c>
      <c r="B1" s="758"/>
      <c r="C1" s="758"/>
      <c r="D1" s="758"/>
      <c r="E1" s="758"/>
      <c r="F1" s="759"/>
    </row>
    <row r="2" spans="1:6" ht="15.75">
      <c r="A2" s="68" t="s">
        <v>2</v>
      </c>
      <c r="B2" s="68" t="s">
        <v>24</v>
      </c>
      <c r="C2" s="801" t="s">
        <v>338</v>
      </c>
      <c r="D2" s="801"/>
      <c r="E2" s="801"/>
      <c r="F2" s="183" t="s">
        <v>331</v>
      </c>
    </row>
    <row r="3" spans="1:6" ht="15.75">
      <c r="A3" s="69">
        <v>2018</v>
      </c>
      <c r="B3" s="4" t="s">
        <v>789</v>
      </c>
      <c r="C3" s="720" t="s">
        <v>790</v>
      </c>
      <c r="D3" s="720"/>
      <c r="E3" s="720"/>
      <c r="F3" s="183" t="s">
        <v>791</v>
      </c>
    </row>
    <row r="4" spans="1:6" ht="15.75">
      <c r="A4" s="182">
        <v>2017</v>
      </c>
      <c r="B4" s="182" t="s">
        <v>792</v>
      </c>
      <c r="C4" s="720" t="s">
        <v>790</v>
      </c>
      <c r="D4" s="720"/>
      <c r="E4" s="720"/>
      <c r="F4" s="183" t="s">
        <v>791</v>
      </c>
    </row>
    <row r="5" spans="1:6" ht="15.75">
      <c r="A5" s="182">
        <v>2016</v>
      </c>
      <c r="B5" s="182" t="s">
        <v>792</v>
      </c>
      <c r="C5" s="720" t="s">
        <v>790</v>
      </c>
      <c r="D5" s="720"/>
      <c r="E5" s="720"/>
      <c r="F5" s="183" t="s">
        <v>791</v>
      </c>
    </row>
    <row r="6" spans="1:6" ht="15.75">
      <c r="A6" s="182">
        <v>2015</v>
      </c>
      <c r="B6" s="182" t="s">
        <v>792</v>
      </c>
      <c r="C6" s="720" t="s">
        <v>790</v>
      </c>
      <c r="D6" s="720"/>
      <c r="E6" s="720"/>
      <c r="F6" s="183" t="s">
        <v>791</v>
      </c>
    </row>
    <row r="7" spans="1:6" ht="15.75">
      <c r="A7" s="182">
        <v>2014</v>
      </c>
      <c r="B7" s="182" t="s">
        <v>792</v>
      </c>
      <c r="C7" s="720" t="s">
        <v>790</v>
      </c>
      <c r="D7" s="720"/>
      <c r="E7" s="720"/>
      <c r="F7" s="183" t="s">
        <v>791</v>
      </c>
    </row>
  </sheetData>
  <mergeCells count="7">
    <mergeCell ref="C6:E6"/>
    <mergeCell ref="C7:E7"/>
    <mergeCell ref="A1:F1"/>
    <mergeCell ref="C2:E2"/>
    <mergeCell ref="C3:E3"/>
    <mergeCell ref="C4:E4"/>
    <mergeCell ref="C5:E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topLeftCell="A6" workbookViewId="0">
      <selection activeCell="G17" sqref="G17"/>
    </sheetView>
  </sheetViews>
  <sheetFormatPr defaultRowHeight="15"/>
  <cols>
    <col min="2" max="2" width="21.28515625" customWidth="1"/>
    <col min="3" max="3" width="13.140625" customWidth="1"/>
    <col min="4" max="4" width="13.7109375" customWidth="1"/>
    <col min="5" max="5" width="16.5703125" customWidth="1"/>
    <col min="6" max="6" width="48" customWidth="1"/>
  </cols>
  <sheetData>
    <row r="1" spans="1:7" ht="37.5" customHeight="1" thickBot="1">
      <c r="A1" s="802" t="s">
        <v>339</v>
      </c>
      <c r="B1" s="803"/>
      <c r="C1" s="803"/>
      <c r="D1" s="803"/>
      <c r="E1" s="803"/>
      <c r="F1" s="804"/>
    </row>
    <row r="2" spans="1:7" ht="37.5" customHeight="1" thickBot="1">
      <c r="A2" s="802" t="s">
        <v>340</v>
      </c>
      <c r="B2" s="803"/>
      <c r="C2" s="803"/>
      <c r="D2" s="803"/>
      <c r="E2" s="803"/>
      <c r="F2" s="804"/>
    </row>
    <row r="3" spans="1:7" ht="15.75">
      <c r="A3" s="566"/>
      <c r="B3" s="764" t="s">
        <v>341</v>
      </c>
      <c r="C3" s="805"/>
      <c r="D3" s="805"/>
      <c r="E3" s="805"/>
      <c r="F3" s="675"/>
    </row>
    <row r="4" spans="1:7" ht="15.75">
      <c r="A4" s="566"/>
      <c r="B4" s="764" t="s">
        <v>342</v>
      </c>
      <c r="C4" s="805"/>
      <c r="D4" s="805"/>
      <c r="E4" s="805"/>
      <c r="F4" s="675"/>
    </row>
    <row r="5" spans="1:7" ht="15.75">
      <c r="A5" s="566"/>
      <c r="B5" s="764" t="s">
        <v>343</v>
      </c>
      <c r="C5" s="805"/>
      <c r="D5" s="805"/>
      <c r="E5" s="805"/>
      <c r="F5" s="675"/>
    </row>
    <row r="6" spans="1:7" ht="15.75">
      <c r="A6" s="566"/>
      <c r="B6" s="764" t="s">
        <v>344</v>
      </c>
      <c r="C6" s="805"/>
      <c r="D6" s="805"/>
      <c r="E6" s="805"/>
      <c r="F6" s="675"/>
    </row>
    <row r="7" spans="1:7" ht="15.75">
      <c r="A7" s="566"/>
      <c r="B7" s="764" t="s">
        <v>345</v>
      </c>
      <c r="C7" s="805"/>
      <c r="D7" s="805"/>
      <c r="E7" s="805"/>
      <c r="F7" s="675"/>
    </row>
    <row r="8" spans="1:7" ht="16.5" thickBot="1">
      <c r="A8" s="566"/>
      <c r="B8" s="673" t="s">
        <v>346</v>
      </c>
      <c r="C8" s="674"/>
      <c r="D8" s="674"/>
      <c r="E8" s="674"/>
      <c r="F8" s="766"/>
    </row>
    <row r="9" spans="1:7" ht="32.25" thickBot="1">
      <c r="A9" s="566"/>
      <c r="B9" s="20" t="s">
        <v>347</v>
      </c>
      <c r="C9" s="65" t="s">
        <v>1348</v>
      </c>
      <c r="D9" s="65" t="s">
        <v>74</v>
      </c>
      <c r="E9" s="20" t="s">
        <v>287</v>
      </c>
      <c r="F9" s="20" t="s">
        <v>348</v>
      </c>
    </row>
    <row r="10" spans="1:7" ht="16.5" thickBot="1">
      <c r="A10" s="566"/>
      <c r="B10" s="526" t="s">
        <v>349</v>
      </c>
      <c r="C10" s="807"/>
      <c r="D10" s="808"/>
      <c r="E10" s="526">
        <v>2014</v>
      </c>
      <c r="F10" s="809" t="s">
        <v>5090</v>
      </c>
      <c r="G10" s="472"/>
    </row>
    <row r="11" spans="1:7">
      <c r="A11" s="566"/>
      <c r="B11" s="806"/>
      <c r="C11" s="587" t="s">
        <v>1348</v>
      </c>
      <c r="D11" s="565" t="s">
        <v>74</v>
      </c>
      <c r="E11" s="806"/>
      <c r="F11" s="810"/>
    </row>
    <row r="12" spans="1:7" ht="15.75" thickBot="1">
      <c r="A12" s="566"/>
      <c r="B12" s="527"/>
      <c r="C12" s="576"/>
      <c r="D12" s="573"/>
      <c r="E12" s="527"/>
      <c r="F12" s="541"/>
    </row>
    <row r="13" spans="1:7" ht="16.5" thickBot="1">
      <c r="A13" s="566"/>
      <c r="B13" s="526" t="s">
        <v>350</v>
      </c>
      <c r="C13" s="807"/>
      <c r="D13" s="808"/>
      <c r="E13" s="526">
        <v>2017</v>
      </c>
      <c r="F13" s="809" t="s">
        <v>5090</v>
      </c>
    </row>
    <row r="14" spans="1:7" ht="15" customHeight="1">
      <c r="A14" s="566"/>
      <c r="B14" s="806"/>
      <c r="C14" s="587" t="s">
        <v>1348</v>
      </c>
      <c r="D14" s="565" t="s">
        <v>74</v>
      </c>
      <c r="E14" s="806"/>
      <c r="F14" s="810"/>
    </row>
    <row r="15" spans="1:7" ht="15.75" customHeight="1" thickBot="1">
      <c r="A15" s="566"/>
      <c r="B15" s="527"/>
      <c r="C15" s="576"/>
      <c r="D15" s="573"/>
      <c r="E15" s="527"/>
      <c r="F15" s="541"/>
    </row>
    <row r="16" spans="1:7" ht="16.5" thickBot="1">
      <c r="A16" s="566"/>
      <c r="B16" s="526" t="s">
        <v>351</v>
      </c>
      <c r="C16" s="807"/>
      <c r="D16" s="808"/>
      <c r="E16" s="526">
        <v>2010</v>
      </c>
      <c r="F16" s="809" t="s">
        <v>5090</v>
      </c>
    </row>
    <row r="17" spans="1:6" ht="15" customHeight="1">
      <c r="A17" s="566"/>
      <c r="B17" s="806"/>
      <c r="C17" s="587" t="s">
        <v>1348</v>
      </c>
      <c r="D17" s="565" t="s">
        <v>74</v>
      </c>
      <c r="E17" s="806"/>
      <c r="F17" s="810"/>
    </row>
    <row r="18" spans="1:6" ht="15.75" customHeight="1" thickBot="1">
      <c r="A18" s="566"/>
      <c r="B18" s="527"/>
      <c r="C18" s="576"/>
      <c r="D18" s="573"/>
      <c r="E18" s="527"/>
      <c r="F18" s="541"/>
    </row>
    <row r="19" spans="1:6" ht="16.5" thickBot="1">
      <c r="A19" s="566"/>
      <c r="B19" s="526" t="s">
        <v>352</v>
      </c>
      <c r="C19" s="807"/>
      <c r="D19" s="808"/>
      <c r="E19" s="526">
        <v>2014</v>
      </c>
      <c r="F19" s="809" t="s">
        <v>5090</v>
      </c>
    </row>
    <row r="20" spans="1:6" ht="15" customHeight="1">
      <c r="A20" s="566"/>
      <c r="B20" s="806"/>
      <c r="C20" s="587" t="s">
        <v>1348</v>
      </c>
      <c r="D20" s="565" t="s">
        <v>74</v>
      </c>
      <c r="E20" s="806"/>
      <c r="F20" s="810"/>
    </row>
    <row r="21" spans="1:6" ht="15.75" customHeight="1" thickBot="1">
      <c r="A21" s="566"/>
      <c r="B21" s="527"/>
      <c r="C21" s="576"/>
      <c r="D21" s="573"/>
      <c r="E21" s="527"/>
      <c r="F21" s="541"/>
    </row>
    <row r="22" spans="1:6" ht="16.5" thickBot="1">
      <c r="A22" s="566"/>
      <c r="B22" s="811" t="s">
        <v>353</v>
      </c>
      <c r="C22" s="807"/>
      <c r="D22" s="808"/>
      <c r="E22" s="526">
        <v>2014</v>
      </c>
      <c r="F22" s="809" t="s">
        <v>5090</v>
      </c>
    </row>
    <row r="23" spans="1:6" ht="15" customHeight="1">
      <c r="A23" s="566"/>
      <c r="B23" s="812"/>
      <c r="C23" s="587" t="s">
        <v>1348</v>
      </c>
      <c r="D23" s="565" t="s">
        <v>74</v>
      </c>
      <c r="E23" s="806"/>
      <c r="F23" s="810"/>
    </row>
    <row r="24" spans="1:6" ht="15.75" customHeight="1" thickBot="1">
      <c r="A24" s="573"/>
      <c r="B24" s="813"/>
      <c r="C24" s="576"/>
      <c r="D24" s="573"/>
      <c r="E24" s="527"/>
      <c r="F24" s="541"/>
    </row>
  </sheetData>
  <mergeCells count="39">
    <mergeCell ref="B22:B24"/>
    <mergeCell ref="C22:D22"/>
    <mergeCell ref="E22:E24"/>
    <mergeCell ref="F22:F24"/>
    <mergeCell ref="C20:C21"/>
    <mergeCell ref="D20:D21"/>
    <mergeCell ref="C23:C24"/>
    <mergeCell ref="D23:D24"/>
    <mergeCell ref="B16:B18"/>
    <mergeCell ref="C16:D16"/>
    <mergeCell ref="E16:E18"/>
    <mergeCell ref="F16:F18"/>
    <mergeCell ref="B19:B21"/>
    <mergeCell ref="C19:D19"/>
    <mergeCell ref="E19:E21"/>
    <mergeCell ref="F19:F21"/>
    <mergeCell ref="C10:D10"/>
    <mergeCell ref="E10:E12"/>
    <mergeCell ref="F10:F12"/>
    <mergeCell ref="B13:B15"/>
    <mergeCell ref="C13:D13"/>
    <mergeCell ref="E13:E15"/>
    <mergeCell ref="F13:F15"/>
    <mergeCell ref="A1:F1"/>
    <mergeCell ref="A2:F2"/>
    <mergeCell ref="A3:A24"/>
    <mergeCell ref="B3:F3"/>
    <mergeCell ref="B4:F4"/>
    <mergeCell ref="C11:C12"/>
    <mergeCell ref="D11:D12"/>
    <mergeCell ref="C14:C15"/>
    <mergeCell ref="D14:D15"/>
    <mergeCell ref="C17:C18"/>
    <mergeCell ref="D17:D18"/>
    <mergeCell ref="B5:F5"/>
    <mergeCell ref="B6:F6"/>
    <mergeCell ref="B7:F7"/>
    <mergeCell ref="B8:F8"/>
    <mergeCell ref="B10:B12"/>
  </mergeCells>
  <hyperlinks>
    <hyperlink ref="F10" r:id="rId1"/>
    <hyperlink ref="F13" r:id="rId2"/>
    <hyperlink ref="F16" r:id="rId3"/>
    <hyperlink ref="F19" r:id="rId4"/>
    <hyperlink ref="F22" r:id="rId5"/>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4" workbookViewId="0">
      <selection activeCell="E31" sqref="E31"/>
    </sheetView>
  </sheetViews>
  <sheetFormatPr defaultRowHeight="15"/>
  <cols>
    <col min="2" max="2" width="19.140625" customWidth="1"/>
    <col min="3" max="3" width="24.28515625" customWidth="1"/>
    <col min="4" max="4" width="23.7109375" customWidth="1"/>
    <col min="5" max="5" width="60.28515625" customWidth="1"/>
    <col min="6" max="6" width="56.5703125" customWidth="1"/>
  </cols>
  <sheetData>
    <row r="1" spans="1:6" ht="37.5" customHeight="1" thickBot="1">
      <c r="A1" s="559" t="s">
        <v>354</v>
      </c>
      <c r="B1" s="560"/>
      <c r="C1" s="560"/>
      <c r="D1" s="560"/>
      <c r="E1" s="560"/>
      <c r="F1" s="561"/>
    </row>
    <row r="2" spans="1:6" ht="43.5" customHeight="1" thickBot="1">
      <c r="A2" s="537" t="s">
        <v>355</v>
      </c>
      <c r="B2" s="538"/>
      <c r="C2" s="538"/>
      <c r="D2" s="538"/>
      <c r="E2" s="539"/>
      <c r="F2" s="3"/>
    </row>
    <row r="3" spans="1:6" ht="63.75" thickBot="1">
      <c r="A3" s="66" t="s">
        <v>2</v>
      </c>
      <c r="B3" s="65" t="s">
        <v>7</v>
      </c>
      <c r="C3" s="65" t="s">
        <v>356</v>
      </c>
      <c r="D3" s="65" t="s">
        <v>357</v>
      </c>
      <c r="E3" s="65" t="s">
        <v>358</v>
      </c>
      <c r="F3" s="3"/>
    </row>
    <row r="4" spans="1:6" ht="90">
      <c r="A4" s="261">
        <v>2018</v>
      </c>
      <c r="B4" s="399" t="s">
        <v>3953</v>
      </c>
      <c r="C4" s="399" t="s">
        <v>3954</v>
      </c>
      <c r="D4" s="261"/>
      <c r="E4" s="400">
        <v>28870</v>
      </c>
      <c r="F4" s="3"/>
    </row>
    <row r="5" spans="1:6" ht="45">
      <c r="A5" s="261">
        <v>2018</v>
      </c>
      <c r="B5" s="399" t="s">
        <v>3955</v>
      </c>
      <c r="C5" s="399" t="s">
        <v>3956</v>
      </c>
      <c r="D5" s="261"/>
      <c r="E5" s="400">
        <v>23311</v>
      </c>
    </row>
    <row r="6" spans="1:6" ht="30">
      <c r="A6" s="261">
        <v>2018</v>
      </c>
      <c r="B6" s="399" t="s">
        <v>1575</v>
      </c>
      <c r="C6" s="399" t="s">
        <v>3956</v>
      </c>
      <c r="D6" s="261"/>
      <c r="E6" s="400">
        <v>23311</v>
      </c>
    </row>
    <row r="7" spans="1:6">
      <c r="A7" s="261">
        <v>2018</v>
      </c>
      <c r="B7" s="261" t="s">
        <v>1518</v>
      </c>
      <c r="C7" s="261" t="s">
        <v>3957</v>
      </c>
      <c r="D7" s="261"/>
      <c r="E7" s="400">
        <v>17115</v>
      </c>
    </row>
    <row r="8" spans="1:6">
      <c r="A8" s="261">
        <v>2018</v>
      </c>
      <c r="B8" s="261" t="s">
        <v>1575</v>
      </c>
      <c r="C8" s="261" t="s">
        <v>3957</v>
      </c>
      <c r="D8" s="261"/>
      <c r="E8" s="400">
        <v>17115</v>
      </c>
    </row>
    <row r="9" spans="1:6">
      <c r="A9" s="401"/>
      <c r="B9" s="401"/>
      <c r="C9" s="401"/>
      <c r="D9" s="401"/>
      <c r="E9" s="402"/>
    </row>
    <row r="10" spans="1:6">
      <c r="A10" s="261">
        <v>2017</v>
      </c>
      <c r="B10" s="261" t="s">
        <v>3958</v>
      </c>
      <c r="C10" s="261" t="s">
        <v>3959</v>
      </c>
      <c r="D10" s="261"/>
      <c r="E10" s="400">
        <v>5970</v>
      </c>
    </row>
    <row r="11" spans="1:6">
      <c r="A11" s="261">
        <v>2017</v>
      </c>
      <c r="B11" s="261" t="s">
        <v>1320</v>
      </c>
      <c r="C11" s="261" t="s">
        <v>3960</v>
      </c>
      <c r="D11" s="261"/>
      <c r="E11" s="400">
        <v>100000</v>
      </c>
    </row>
    <row r="12" spans="1:6">
      <c r="A12" s="261">
        <v>2017</v>
      </c>
      <c r="B12" s="261" t="s">
        <v>3963</v>
      </c>
      <c r="C12" s="814" t="s">
        <v>3961</v>
      </c>
      <c r="D12" s="815"/>
      <c r="E12" s="400">
        <v>100000</v>
      </c>
    </row>
    <row r="13" spans="1:6">
      <c r="A13" s="261">
        <v>2017</v>
      </c>
      <c r="B13" s="261" t="s">
        <v>3962</v>
      </c>
      <c r="C13" s="818" t="s">
        <v>3964</v>
      </c>
      <c r="D13" s="819"/>
      <c r="E13" s="400">
        <v>200000</v>
      </c>
    </row>
    <row r="14" spans="1:6">
      <c r="A14" s="261">
        <v>2017</v>
      </c>
      <c r="B14" s="261" t="s">
        <v>3966</v>
      </c>
      <c r="C14" s="814" t="s">
        <v>3965</v>
      </c>
      <c r="D14" s="815"/>
      <c r="E14" s="400">
        <v>3277</v>
      </c>
    </row>
    <row r="15" spans="1:6" ht="45">
      <c r="A15" s="261">
        <v>2017</v>
      </c>
      <c r="B15" s="399" t="s">
        <v>3967</v>
      </c>
      <c r="C15" s="814" t="s">
        <v>3968</v>
      </c>
      <c r="D15" s="815"/>
      <c r="E15" s="400">
        <v>52907</v>
      </c>
    </row>
    <row r="16" spans="1:6">
      <c r="A16" s="93"/>
      <c r="B16" s="93"/>
      <c r="C16" s="93"/>
      <c r="D16" s="93"/>
      <c r="E16" s="93"/>
    </row>
    <row r="17" spans="1:5" ht="45">
      <c r="A17" s="261">
        <v>2016</v>
      </c>
      <c r="B17" s="399" t="s">
        <v>3969</v>
      </c>
      <c r="C17" s="816" t="s">
        <v>3970</v>
      </c>
      <c r="D17" s="817"/>
      <c r="E17" s="400">
        <v>20000</v>
      </c>
    </row>
    <row r="18" spans="1:5">
      <c r="A18" s="261">
        <v>2016</v>
      </c>
      <c r="B18" s="261" t="s">
        <v>3966</v>
      </c>
      <c r="C18" s="814" t="s">
        <v>3971</v>
      </c>
      <c r="D18" s="815"/>
      <c r="E18" s="400">
        <v>65000</v>
      </c>
    </row>
    <row r="19" spans="1:5" ht="30">
      <c r="A19" s="261">
        <v>2016</v>
      </c>
      <c r="B19" s="399" t="s">
        <v>3979</v>
      </c>
      <c r="C19" s="814" t="s">
        <v>3980</v>
      </c>
      <c r="D19" s="815"/>
      <c r="E19" s="400">
        <v>6705</v>
      </c>
    </row>
    <row r="20" spans="1:5" ht="30">
      <c r="A20" s="261">
        <v>2016</v>
      </c>
      <c r="B20" s="399" t="s">
        <v>3972</v>
      </c>
      <c r="C20" s="814" t="s">
        <v>3981</v>
      </c>
      <c r="D20" s="815"/>
      <c r="E20" s="400">
        <v>25000</v>
      </c>
    </row>
    <row r="21" spans="1:5" ht="30">
      <c r="A21" s="261">
        <v>2016</v>
      </c>
      <c r="B21" s="399" t="s">
        <v>3982</v>
      </c>
      <c r="C21" s="814" t="s">
        <v>3983</v>
      </c>
      <c r="D21" s="815"/>
      <c r="E21" s="400">
        <v>75000</v>
      </c>
    </row>
    <row r="22" spans="1:5" ht="30">
      <c r="A22" s="261">
        <v>2016</v>
      </c>
      <c r="B22" s="399" t="s">
        <v>3974</v>
      </c>
      <c r="C22" s="814" t="s">
        <v>3984</v>
      </c>
      <c r="D22" s="815"/>
      <c r="E22" s="400">
        <v>75000</v>
      </c>
    </row>
    <row r="23" spans="1:5">
      <c r="A23" s="261">
        <v>2016</v>
      </c>
      <c r="B23" s="261" t="s">
        <v>3973</v>
      </c>
      <c r="C23" s="814" t="s">
        <v>3985</v>
      </c>
      <c r="D23" s="815"/>
      <c r="E23" s="400">
        <v>15000</v>
      </c>
    </row>
    <row r="24" spans="1:5">
      <c r="A24" s="93"/>
      <c r="B24" s="93"/>
      <c r="C24" s="93"/>
      <c r="D24" s="93"/>
      <c r="E24" s="93"/>
    </row>
    <row r="25" spans="1:5" ht="30">
      <c r="A25" s="261">
        <v>2015</v>
      </c>
      <c r="B25" s="399" t="s">
        <v>3974</v>
      </c>
      <c r="C25" s="814" t="s">
        <v>3986</v>
      </c>
      <c r="D25" s="815"/>
      <c r="E25" s="400">
        <v>50000</v>
      </c>
    </row>
    <row r="26" spans="1:5" ht="30">
      <c r="A26" s="261">
        <v>2015</v>
      </c>
      <c r="B26" s="399" t="s">
        <v>3975</v>
      </c>
      <c r="C26" s="814" t="s">
        <v>3987</v>
      </c>
      <c r="D26" s="815"/>
      <c r="E26" s="400">
        <v>134825</v>
      </c>
    </row>
    <row r="27" spans="1:5" ht="45" customHeight="1">
      <c r="A27" s="261">
        <v>2015</v>
      </c>
      <c r="B27" s="399" t="s">
        <v>3975</v>
      </c>
      <c r="C27" s="814" t="s">
        <v>3987</v>
      </c>
      <c r="D27" s="815"/>
      <c r="E27" s="400">
        <v>56712</v>
      </c>
    </row>
    <row r="28" spans="1:5" ht="30">
      <c r="A28" s="261">
        <v>2015</v>
      </c>
      <c r="B28" s="399" t="s">
        <v>3976</v>
      </c>
      <c r="C28" s="814" t="s">
        <v>3988</v>
      </c>
      <c r="D28" s="815"/>
      <c r="E28" s="400">
        <v>60000</v>
      </c>
    </row>
    <row r="29" spans="1:5" s="384" customFormat="1">
      <c r="A29" s="261"/>
      <c r="B29" s="399"/>
      <c r="C29" s="261"/>
      <c r="D29" s="261"/>
      <c r="E29" s="400"/>
    </row>
    <row r="30" spans="1:5">
      <c r="A30" s="261">
        <v>2014</v>
      </c>
      <c r="B30" s="261" t="s">
        <v>3977</v>
      </c>
      <c r="C30" s="814" t="s">
        <v>3989</v>
      </c>
      <c r="D30" s="815"/>
      <c r="E30" s="400">
        <v>15000</v>
      </c>
    </row>
    <row r="31" spans="1:5" ht="30">
      <c r="A31" s="261">
        <v>2014</v>
      </c>
      <c r="B31" s="399" t="s">
        <v>3978</v>
      </c>
      <c r="C31" s="814" t="s">
        <v>3990</v>
      </c>
      <c r="D31" s="815"/>
      <c r="E31" s="400">
        <v>4260</v>
      </c>
    </row>
  </sheetData>
  <mergeCells count="19">
    <mergeCell ref="A1:F1"/>
    <mergeCell ref="A2:E2"/>
    <mergeCell ref="C12:D12"/>
    <mergeCell ref="C13:D13"/>
    <mergeCell ref="C14:D14"/>
    <mergeCell ref="C15:D15"/>
    <mergeCell ref="C17:D17"/>
    <mergeCell ref="C18:D18"/>
    <mergeCell ref="C19:D19"/>
    <mergeCell ref="C20:D20"/>
    <mergeCell ref="C27:D27"/>
    <mergeCell ref="C28:D28"/>
    <mergeCell ref="C30:D30"/>
    <mergeCell ref="C31:D31"/>
    <mergeCell ref="C21:D21"/>
    <mergeCell ref="C22:D22"/>
    <mergeCell ref="C23:D23"/>
    <mergeCell ref="C25:D25"/>
    <mergeCell ref="C26:D2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F4" sqref="F4"/>
    </sheetView>
  </sheetViews>
  <sheetFormatPr defaultRowHeight="15"/>
  <cols>
    <col min="2" max="2" width="29.42578125" customWidth="1"/>
    <col min="3" max="3" width="9.140625" customWidth="1"/>
    <col min="4" max="4" width="17.140625" customWidth="1"/>
    <col min="5" max="5" width="26.5703125" customWidth="1"/>
    <col min="6" max="6" width="16.28515625" customWidth="1"/>
    <col min="7" max="7" width="25.140625" customWidth="1"/>
  </cols>
  <sheetData>
    <row r="1" spans="1:7" ht="36.75" customHeight="1">
      <c r="A1" s="757" t="s">
        <v>359</v>
      </c>
      <c r="B1" s="758"/>
      <c r="C1" s="758"/>
      <c r="D1" s="758"/>
      <c r="E1" s="758"/>
      <c r="F1" s="758"/>
      <c r="G1" s="759"/>
    </row>
    <row r="2" spans="1:7" ht="66" customHeight="1">
      <c r="A2" s="574" t="s">
        <v>2</v>
      </c>
      <c r="B2" s="574" t="s">
        <v>360</v>
      </c>
      <c r="C2" s="652" t="s">
        <v>363</v>
      </c>
      <c r="D2" s="574" t="s">
        <v>361</v>
      </c>
      <c r="E2" s="574" t="s">
        <v>362</v>
      </c>
      <c r="F2" s="652" t="s">
        <v>363</v>
      </c>
      <c r="G2" s="574" t="s">
        <v>361</v>
      </c>
    </row>
    <row r="3" spans="1:7" hidden="1">
      <c r="A3" s="574"/>
      <c r="B3" s="574"/>
      <c r="C3" s="652"/>
      <c r="D3" s="574"/>
      <c r="E3" s="574"/>
      <c r="F3" s="652"/>
      <c r="G3" s="574"/>
    </row>
    <row r="4" spans="1:7">
      <c r="A4" s="294">
        <v>2018</v>
      </c>
      <c r="B4" s="294" t="s">
        <v>1352</v>
      </c>
      <c r="C4" s="294" t="s">
        <v>3942</v>
      </c>
      <c r="D4" s="294">
        <v>4</v>
      </c>
      <c r="E4" s="389" t="s">
        <v>4007</v>
      </c>
      <c r="F4" s="389" t="s">
        <v>4009</v>
      </c>
      <c r="G4" s="389">
        <v>4</v>
      </c>
    </row>
    <row r="5" spans="1:7" s="384" customFormat="1">
      <c r="A5" s="378">
        <v>2018</v>
      </c>
      <c r="B5" s="378" t="s">
        <v>3949</v>
      </c>
      <c r="C5" s="375">
        <v>43440</v>
      </c>
      <c r="D5" s="378">
        <v>9</v>
      </c>
      <c r="E5" s="294" t="s">
        <v>1354</v>
      </c>
      <c r="F5" s="294" t="s">
        <v>4006</v>
      </c>
      <c r="G5" s="294">
        <v>4</v>
      </c>
    </row>
    <row r="6" spans="1:7">
      <c r="A6" s="294">
        <v>2018</v>
      </c>
      <c r="B6" s="294" t="s">
        <v>1353</v>
      </c>
      <c r="C6" s="294" t="s">
        <v>3941</v>
      </c>
      <c r="D6" s="294">
        <v>20</v>
      </c>
      <c r="E6" s="294" t="s">
        <v>4008</v>
      </c>
      <c r="F6" s="375">
        <v>42921</v>
      </c>
      <c r="G6" s="294">
        <v>1</v>
      </c>
    </row>
    <row r="7" spans="1:7" s="288" customFormat="1">
      <c r="A7" s="294">
        <v>2018</v>
      </c>
      <c r="B7" s="294" t="s">
        <v>2019</v>
      </c>
      <c r="C7" s="294" t="s">
        <v>3943</v>
      </c>
      <c r="D7" s="294">
        <v>21</v>
      </c>
      <c r="E7" s="294"/>
      <c r="F7" s="294"/>
      <c r="G7" s="294"/>
    </row>
    <row r="8" spans="1:7" s="288" customFormat="1">
      <c r="A8" s="294">
        <v>2017</v>
      </c>
      <c r="B8" s="294" t="s">
        <v>1349</v>
      </c>
      <c r="C8" s="294" t="s">
        <v>3945</v>
      </c>
      <c r="D8" s="294">
        <v>7</v>
      </c>
      <c r="E8" s="294"/>
      <c r="F8" s="294"/>
      <c r="G8" s="294"/>
    </row>
    <row r="9" spans="1:7">
      <c r="A9" s="69">
        <v>2016</v>
      </c>
      <c r="B9" s="294" t="s">
        <v>1349</v>
      </c>
      <c r="C9" s="294" t="s">
        <v>3944</v>
      </c>
      <c r="D9" s="294">
        <v>22</v>
      </c>
      <c r="E9" s="294"/>
      <c r="F9" s="294"/>
      <c r="G9" s="294"/>
    </row>
    <row r="10" spans="1:7">
      <c r="A10" s="294">
        <v>2016</v>
      </c>
      <c r="B10" s="294" t="s">
        <v>1350</v>
      </c>
      <c r="C10" s="294" t="s">
        <v>3946</v>
      </c>
      <c r="D10" s="294">
        <v>2</v>
      </c>
      <c r="E10" s="294"/>
      <c r="F10" s="294"/>
      <c r="G10" s="294"/>
    </row>
    <row r="11" spans="1:7">
      <c r="A11" s="294">
        <v>2016</v>
      </c>
      <c r="B11" s="294" t="s">
        <v>1351</v>
      </c>
      <c r="C11" s="294" t="s">
        <v>3947</v>
      </c>
      <c r="D11" s="294">
        <v>10</v>
      </c>
      <c r="E11" s="294"/>
      <c r="F11" s="294"/>
      <c r="G11" s="294"/>
    </row>
    <row r="12" spans="1:7">
      <c r="A12" s="294">
        <v>2016</v>
      </c>
      <c r="B12" s="294" t="s">
        <v>2018</v>
      </c>
      <c r="C12" s="294" t="s">
        <v>3948</v>
      </c>
      <c r="D12" s="294">
        <v>6</v>
      </c>
      <c r="E12" s="294"/>
      <c r="F12" s="294"/>
      <c r="G12" s="294"/>
    </row>
  </sheetData>
  <mergeCells count="8">
    <mergeCell ref="A1:G1"/>
    <mergeCell ref="A2:A3"/>
    <mergeCell ref="B2:B3"/>
    <mergeCell ref="D2:D3"/>
    <mergeCell ref="E2:E3"/>
    <mergeCell ref="G2:G3"/>
    <mergeCell ref="C2:C3"/>
    <mergeCell ref="F2:F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E8" sqref="E8"/>
    </sheetView>
  </sheetViews>
  <sheetFormatPr defaultRowHeight="15"/>
  <cols>
    <col min="2" max="2" width="26.85546875" customWidth="1"/>
    <col min="3" max="3" width="20.28515625" customWidth="1"/>
    <col min="4" max="4" width="17.85546875" customWidth="1"/>
    <col min="5" max="5" width="74.28515625" customWidth="1"/>
  </cols>
  <sheetData>
    <row r="1" spans="1:5" ht="39.75" customHeight="1">
      <c r="A1" s="661" t="s">
        <v>364</v>
      </c>
      <c r="B1" s="662"/>
      <c r="C1" s="662"/>
      <c r="D1" s="662"/>
      <c r="E1" s="663"/>
    </row>
    <row r="2" spans="1:5" ht="107.25" customHeight="1">
      <c r="A2" s="574" t="s">
        <v>2</v>
      </c>
      <c r="B2" s="574" t="s">
        <v>365</v>
      </c>
      <c r="C2" s="574" t="s">
        <v>45</v>
      </c>
      <c r="D2" s="574" t="s">
        <v>366</v>
      </c>
      <c r="E2" s="67" t="s">
        <v>367</v>
      </c>
    </row>
    <row r="3" spans="1:5" ht="16.5" hidden="1" customHeight="1" thickBot="1">
      <c r="A3" s="574"/>
      <c r="B3" s="574"/>
      <c r="C3" s="574"/>
      <c r="D3" s="574"/>
      <c r="E3" s="73" t="s">
        <v>368</v>
      </c>
    </row>
    <row r="4" spans="1:5" ht="110.25">
      <c r="A4" s="239">
        <v>2018</v>
      </c>
      <c r="B4" s="239">
        <v>90</v>
      </c>
      <c r="C4" s="239">
        <v>135</v>
      </c>
      <c r="D4" s="239" t="s">
        <v>2020</v>
      </c>
      <c r="E4" s="239" t="s">
        <v>2006</v>
      </c>
    </row>
    <row r="5" spans="1:5" ht="75">
      <c r="A5" s="240">
        <v>2018</v>
      </c>
      <c r="B5" s="239">
        <v>27</v>
      </c>
      <c r="C5" s="239">
        <v>135</v>
      </c>
      <c r="D5" s="240" t="s">
        <v>1983</v>
      </c>
      <c r="E5" s="240" t="s">
        <v>1984</v>
      </c>
    </row>
    <row r="6" spans="1:5">
      <c r="A6" s="238">
        <v>2016</v>
      </c>
      <c r="B6" s="238">
        <v>23</v>
      </c>
      <c r="C6" s="238">
        <v>135</v>
      </c>
      <c r="D6" s="238" t="s">
        <v>1985</v>
      </c>
      <c r="E6" s="238" t="s">
        <v>1986</v>
      </c>
    </row>
    <row r="7" spans="1:5">
      <c r="A7" s="238">
        <v>2016</v>
      </c>
      <c r="B7" s="238">
        <v>16</v>
      </c>
      <c r="C7" s="238">
        <v>135</v>
      </c>
      <c r="D7" s="238" t="s">
        <v>1987</v>
      </c>
      <c r="E7" s="238" t="s">
        <v>1988</v>
      </c>
    </row>
    <row r="8" spans="1:5" ht="15.75">
      <c r="A8" s="247"/>
      <c r="B8" s="247"/>
      <c r="C8" s="247"/>
      <c r="D8" s="247"/>
      <c r="E8" s="247"/>
    </row>
  </sheetData>
  <mergeCells count="5">
    <mergeCell ref="A1:E1"/>
    <mergeCell ref="A2:A3"/>
    <mergeCell ref="B2:B3"/>
    <mergeCell ref="C2:C3"/>
    <mergeCell ref="D2:D3"/>
  </mergeCell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A2" sqref="A2:E3"/>
    </sheetView>
  </sheetViews>
  <sheetFormatPr defaultRowHeight="15"/>
  <cols>
    <col min="2" max="2" width="22.140625" customWidth="1"/>
    <col min="3" max="3" width="37.28515625" customWidth="1"/>
    <col min="4" max="4" width="41" customWidth="1"/>
    <col min="5" max="5" width="50.42578125" customWidth="1"/>
    <col min="6" max="6" width="67.140625" customWidth="1"/>
  </cols>
  <sheetData>
    <row r="1" spans="1:6" ht="37.5" customHeight="1" thickBot="1">
      <c r="A1" s="802" t="s">
        <v>369</v>
      </c>
      <c r="B1" s="803"/>
      <c r="C1" s="803"/>
      <c r="D1" s="803"/>
      <c r="E1" s="803"/>
      <c r="F1" s="804"/>
    </row>
    <row r="2" spans="1:6" ht="49.5" customHeight="1" thickBot="1">
      <c r="A2" s="537" t="s">
        <v>370</v>
      </c>
      <c r="B2" s="538"/>
      <c r="C2" s="538"/>
      <c r="D2" s="538"/>
      <c r="E2" s="539"/>
      <c r="F2" s="3"/>
    </row>
    <row r="3" spans="1:6" ht="48" thickBot="1">
      <c r="A3" s="66" t="s">
        <v>2</v>
      </c>
      <c r="B3" s="20" t="s">
        <v>371</v>
      </c>
      <c r="C3" s="65" t="s">
        <v>372</v>
      </c>
      <c r="D3" s="65" t="s">
        <v>373</v>
      </c>
      <c r="E3" s="65" t="s">
        <v>374</v>
      </c>
      <c r="F3" s="3"/>
    </row>
    <row r="4" spans="1:6" ht="16.5" thickBot="1">
      <c r="A4" s="74"/>
      <c r="B4" s="15"/>
      <c r="C4" s="20"/>
      <c r="D4" s="15"/>
      <c r="E4" s="15"/>
      <c r="F4" s="3"/>
    </row>
  </sheetData>
  <mergeCells count="2">
    <mergeCell ref="A1:F1"/>
    <mergeCell ref="A2:E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5" sqref="E5"/>
    </sheetView>
  </sheetViews>
  <sheetFormatPr defaultRowHeight="15"/>
  <cols>
    <col min="2" max="2" width="34.28515625" customWidth="1"/>
    <col min="3" max="3" width="18.28515625" customWidth="1"/>
    <col min="4" max="4" width="54.85546875" customWidth="1"/>
    <col min="5" max="5" width="77" customWidth="1"/>
  </cols>
  <sheetData>
    <row r="1" spans="1:5" ht="37.5" customHeight="1" thickBot="1">
      <c r="A1" s="559" t="s">
        <v>375</v>
      </c>
      <c r="B1" s="560"/>
      <c r="C1" s="560"/>
      <c r="D1" s="560"/>
      <c r="E1" s="561"/>
    </row>
    <row r="2" spans="1:5" ht="49.5" customHeight="1" thickBot="1">
      <c r="A2" s="537" t="s">
        <v>376</v>
      </c>
      <c r="B2" s="538"/>
      <c r="C2" s="538"/>
      <c r="D2" s="539"/>
      <c r="E2" s="3"/>
    </row>
    <row r="3" spans="1:5" ht="32.25" thickBot="1">
      <c r="A3" s="66" t="s">
        <v>2</v>
      </c>
      <c r="B3" s="65" t="s">
        <v>377</v>
      </c>
      <c r="C3" s="65" t="s">
        <v>378</v>
      </c>
      <c r="D3" s="65" t="s">
        <v>379</v>
      </c>
      <c r="E3" s="3"/>
    </row>
    <row r="4" spans="1:5" ht="15.75">
      <c r="A4" s="326"/>
      <c r="B4" s="324"/>
      <c r="C4" s="324"/>
      <c r="D4" s="324"/>
      <c r="E4" s="3"/>
    </row>
    <row r="5" spans="1:5">
      <c r="A5" s="325">
        <v>2018</v>
      </c>
      <c r="B5" s="325" t="s">
        <v>1355</v>
      </c>
      <c r="C5" s="325" t="s">
        <v>2000</v>
      </c>
      <c r="D5" s="325">
        <v>58</v>
      </c>
    </row>
    <row r="6" spans="1:5">
      <c r="A6" s="325">
        <v>2018</v>
      </c>
      <c r="B6" s="325" t="s">
        <v>1356</v>
      </c>
      <c r="C6" s="325" t="s">
        <v>2000</v>
      </c>
      <c r="D6" s="325">
        <v>90</v>
      </c>
    </row>
    <row r="7" spans="1:5">
      <c r="A7" s="325">
        <v>2018</v>
      </c>
      <c r="B7" s="325" t="s">
        <v>1357</v>
      </c>
      <c r="C7" s="325" t="s">
        <v>2000</v>
      </c>
      <c r="D7" s="325">
        <v>90</v>
      </c>
    </row>
    <row r="8" spans="1:5">
      <c r="A8" s="325" t="s">
        <v>2091</v>
      </c>
      <c r="B8" s="325" t="s">
        <v>1358</v>
      </c>
      <c r="C8" s="325" t="s">
        <v>2000</v>
      </c>
      <c r="D8" s="325">
        <v>61</v>
      </c>
    </row>
    <row r="9" spans="1:5">
      <c r="A9" s="325">
        <v>2018</v>
      </c>
      <c r="B9" s="325" t="s">
        <v>2087</v>
      </c>
      <c r="C9" s="325" t="s">
        <v>2000</v>
      </c>
      <c r="D9" s="325">
        <v>92</v>
      </c>
    </row>
    <row r="10" spans="1:5">
      <c r="A10" s="325" t="s">
        <v>2086</v>
      </c>
      <c r="B10" s="325" t="s">
        <v>1359</v>
      </c>
      <c r="C10" s="325" t="s">
        <v>2000</v>
      </c>
      <c r="D10" s="325">
        <v>66</v>
      </c>
    </row>
    <row r="11" spans="1:5">
      <c r="C11" s="327"/>
    </row>
  </sheetData>
  <mergeCells count="2">
    <mergeCell ref="A1:E1"/>
    <mergeCell ref="A2:D2"/>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J9" sqref="J9:J10"/>
    </sheetView>
  </sheetViews>
  <sheetFormatPr defaultRowHeight="15"/>
  <cols>
    <col min="3" max="3" width="17.7109375" customWidth="1"/>
    <col min="5" max="5" width="20.140625" customWidth="1"/>
    <col min="9" max="9" width="12.7109375" customWidth="1"/>
    <col min="11" max="11" width="44.7109375" customWidth="1"/>
  </cols>
  <sheetData>
    <row r="1" spans="1:11" ht="35.25" customHeight="1" thickBot="1">
      <c r="A1" s="519" t="s">
        <v>380</v>
      </c>
      <c r="B1" s="520"/>
      <c r="C1" s="520"/>
      <c r="D1" s="520"/>
      <c r="E1" s="520"/>
      <c r="F1" s="520"/>
      <c r="G1" s="520"/>
      <c r="H1" s="520"/>
      <c r="I1" s="520"/>
      <c r="J1" s="520"/>
      <c r="K1" s="521"/>
    </row>
    <row r="2" spans="1:11" ht="15.75">
      <c r="A2" s="764" t="s">
        <v>381</v>
      </c>
      <c r="B2" s="765"/>
      <c r="C2" s="765"/>
      <c r="D2" s="765"/>
      <c r="E2" s="765"/>
      <c r="F2" s="765"/>
      <c r="G2" s="765"/>
      <c r="H2" s="765"/>
      <c r="I2" s="765"/>
      <c r="J2" s="765"/>
      <c r="K2" s="675"/>
    </row>
    <row r="3" spans="1:11" ht="15.75" customHeight="1">
      <c r="A3" s="820" t="s">
        <v>382</v>
      </c>
      <c r="B3" s="821"/>
      <c r="C3" s="821"/>
      <c r="D3" s="821"/>
      <c r="E3" s="821"/>
      <c r="F3" s="821"/>
      <c r="G3" s="821"/>
      <c r="H3" s="821"/>
      <c r="I3" s="821"/>
      <c r="J3" s="821"/>
      <c r="K3" s="822"/>
    </row>
    <row r="4" spans="1:11" ht="15.75" customHeight="1">
      <c r="A4" s="820" t="s">
        <v>383</v>
      </c>
      <c r="B4" s="821"/>
      <c r="C4" s="821"/>
      <c r="D4" s="821"/>
      <c r="E4" s="821"/>
      <c r="F4" s="821"/>
      <c r="G4" s="821"/>
      <c r="H4" s="821"/>
      <c r="I4" s="821"/>
      <c r="J4" s="821"/>
      <c r="K4" s="822"/>
    </row>
    <row r="5" spans="1:11" ht="15.75" customHeight="1">
      <c r="A5" s="820" t="s">
        <v>384</v>
      </c>
      <c r="B5" s="821"/>
      <c r="C5" s="821"/>
      <c r="D5" s="821"/>
      <c r="E5" s="821"/>
      <c r="F5" s="821"/>
      <c r="G5" s="821"/>
      <c r="H5" s="821"/>
      <c r="I5" s="821"/>
      <c r="J5" s="821"/>
      <c r="K5" s="822"/>
    </row>
    <row r="6" spans="1:11" ht="15.75" customHeight="1">
      <c r="A6" s="820" t="s">
        <v>385</v>
      </c>
      <c r="B6" s="821"/>
      <c r="C6" s="821"/>
      <c r="D6" s="821"/>
      <c r="E6" s="821"/>
      <c r="F6" s="821"/>
      <c r="G6" s="821"/>
      <c r="H6" s="821"/>
      <c r="I6" s="821"/>
      <c r="J6" s="821"/>
      <c r="K6" s="822"/>
    </row>
    <row r="7" spans="1:11" ht="16.5" thickBot="1">
      <c r="A7" s="793"/>
      <c r="B7" s="823"/>
      <c r="C7" s="823"/>
      <c r="D7" s="823"/>
      <c r="E7" s="823"/>
      <c r="F7" s="823"/>
      <c r="G7" s="823"/>
      <c r="H7" s="823"/>
      <c r="I7" s="823"/>
      <c r="J7" s="823"/>
      <c r="K7" s="824"/>
    </row>
    <row r="8" spans="1:11" ht="126" customHeight="1" thickBot="1">
      <c r="A8" s="76" t="s">
        <v>2</v>
      </c>
      <c r="B8" s="567" t="s">
        <v>386</v>
      </c>
      <c r="C8" s="568"/>
      <c r="D8" s="567" t="s">
        <v>387</v>
      </c>
      <c r="E8" s="568"/>
      <c r="F8" s="567" t="s">
        <v>388</v>
      </c>
      <c r="G8" s="825"/>
      <c r="H8" s="825"/>
      <c r="I8" s="568"/>
      <c r="J8" s="567" t="s">
        <v>389</v>
      </c>
      <c r="K8" s="568"/>
    </row>
    <row r="9" spans="1:11" ht="15.75" thickBot="1">
      <c r="A9" s="826"/>
      <c r="B9" s="829"/>
      <c r="C9" s="830"/>
      <c r="D9" s="575" t="s">
        <v>1348</v>
      </c>
      <c r="E9" s="566" t="s">
        <v>74</v>
      </c>
      <c r="F9" s="575" t="s">
        <v>1348</v>
      </c>
      <c r="G9" s="566" t="s">
        <v>74</v>
      </c>
      <c r="H9" s="575" t="s">
        <v>1348</v>
      </c>
      <c r="I9" s="566" t="s">
        <v>74</v>
      </c>
      <c r="J9" s="575" t="s">
        <v>1348</v>
      </c>
      <c r="K9" s="566" t="s">
        <v>74</v>
      </c>
    </row>
    <row r="10" spans="1:11" ht="15.75" thickBot="1">
      <c r="A10" s="827"/>
      <c r="B10" s="587" t="s">
        <v>1348</v>
      </c>
      <c r="C10" s="565" t="s">
        <v>74</v>
      </c>
      <c r="D10" s="576"/>
      <c r="E10" s="573"/>
      <c r="F10" s="576"/>
      <c r="G10" s="573"/>
      <c r="H10" s="576"/>
      <c r="I10" s="573"/>
      <c r="J10" s="576"/>
      <c r="K10" s="573"/>
    </row>
    <row r="11" spans="1:11" ht="15.75" thickBot="1">
      <c r="A11" s="828"/>
      <c r="B11" s="576"/>
      <c r="C11" s="573"/>
      <c r="D11" s="552"/>
      <c r="E11" s="553"/>
      <c r="F11" s="552"/>
      <c r="G11" s="553"/>
      <c r="H11" s="552"/>
      <c r="I11" s="553"/>
      <c r="J11" s="552"/>
      <c r="K11" s="553"/>
    </row>
  </sheetData>
  <mergeCells count="27">
    <mergeCell ref="A9:A11"/>
    <mergeCell ref="B9:C9"/>
    <mergeCell ref="D11:E11"/>
    <mergeCell ref="F11:G11"/>
    <mergeCell ref="H11:I11"/>
    <mergeCell ref="F8:I8"/>
    <mergeCell ref="J8:K8"/>
    <mergeCell ref="H9:H10"/>
    <mergeCell ref="I9:I10"/>
    <mergeCell ref="J9:J10"/>
    <mergeCell ref="K9:K10"/>
    <mergeCell ref="A1:K1"/>
    <mergeCell ref="A2:K2"/>
    <mergeCell ref="A3:K3"/>
    <mergeCell ref="A4:K4"/>
    <mergeCell ref="B10:B11"/>
    <mergeCell ref="C10:C11"/>
    <mergeCell ref="D9:D10"/>
    <mergeCell ref="E9:E10"/>
    <mergeCell ref="F9:F10"/>
    <mergeCell ref="G9:G10"/>
    <mergeCell ref="J11:K11"/>
    <mergeCell ref="A5:K5"/>
    <mergeCell ref="A6:K6"/>
    <mergeCell ref="A7:K7"/>
    <mergeCell ref="B8:C8"/>
    <mergeCell ref="D8:E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sqref="A1:F1"/>
    </sheetView>
  </sheetViews>
  <sheetFormatPr defaultColWidth="22.5703125" defaultRowHeight="15"/>
  <cols>
    <col min="6" max="6" width="36.85546875" customWidth="1"/>
  </cols>
  <sheetData>
    <row r="1" spans="1:6" ht="27.75" customHeight="1" thickBot="1">
      <c r="A1" s="569" t="s">
        <v>59</v>
      </c>
      <c r="B1" s="570"/>
      <c r="C1" s="570"/>
      <c r="D1" s="570"/>
      <c r="E1" s="570"/>
      <c r="F1" s="571"/>
    </row>
    <row r="2" spans="1:6" ht="95.25" thickBot="1">
      <c r="A2" s="25" t="s">
        <v>60</v>
      </c>
      <c r="B2" s="35" t="s">
        <v>61</v>
      </c>
      <c r="C2" s="35" t="s">
        <v>62</v>
      </c>
      <c r="D2" s="35" t="s">
        <v>63</v>
      </c>
      <c r="E2" s="20" t="s">
        <v>64</v>
      </c>
      <c r="F2" s="35" t="s">
        <v>65</v>
      </c>
    </row>
    <row r="3" spans="1:6" ht="16.5" thickBot="1">
      <c r="A3" s="33">
        <v>85</v>
      </c>
      <c r="B3" s="12">
        <v>102</v>
      </c>
      <c r="C3" s="12">
        <v>23</v>
      </c>
      <c r="D3" s="15">
        <v>80</v>
      </c>
      <c r="E3" s="20">
        <v>290</v>
      </c>
      <c r="F3" s="20">
        <v>620</v>
      </c>
    </row>
    <row r="4" spans="1:6">
      <c r="A4" s="28"/>
      <c r="B4" s="29"/>
      <c r="C4" s="29"/>
      <c r="D4" s="28"/>
      <c r="E4" s="28"/>
      <c r="F4" s="28"/>
    </row>
    <row r="5" spans="1:6">
      <c r="A5" s="29"/>
      <c r="B5" s="29"/>
      <c r="C5" s="29"/>
      <c r="D5" s="29"/>
      <c r="E5" s="29"/>
      <c r="F5" s="29"/>
    </row>
    <row r="6" spans="1:6">
      <c r="A6" s="29"/>
      <c r="B6" s="29"/>
      <c r="C6" s="29"/>
      <c r="D6" s="29"/>
      <c r="E6" s="29"/>
      <c r="F6" s="29"/>
    </row>
    <row r="7" spans="1:6">
      <c r="A7" s="29"/>
      <c r="B7" s="29"/>
      <c r="C7" s="29"/>
      <c r="D7" s="29"/>
      <c r="E7" s="29"/>
      <c r="F7" s="29"/>
    </row>
    <row r="8" spans="1:6">
      <c r="A8" s="29"/>
      <c r="B8" s="29"/>
      <c r="C8" s="29"/>
      <c r="D8" s="29"/>
      <c r="E8" s="29"/>
      <c r="F8" s="29"/>
    </row>
    <row r="9" spans="1:6">
      <c r="A9" s="29"/>
      <c r="B9" s="29"/>
      <c r="C9" s="29"/>
      <c r="D9" s="29"/>
      <c r="E9" s="29"/>
      <c r="F9" s="29"/>
    </row>
    <row r="10" spans="1:6">
      <c r="A10" s="29"/>
      <c r="B10" s="29"/>
      <c r="C10" s="29"/>
      <c r="D10" s="29"/>
      <c r="E10" s="29"/>
      <c r="F10" s="29"/>
    </row>
    <row r="11" spans="1:6">
      <c r="A11" s="29"/>
      <c r="B11" s="29"/>
      <c r="C11" s="29"/>
      <c r="D11" s="29"/>
      <c r="E11" s="29"/>
      <c r="F11" s="29"/>
    </row>
    <row r="12" spans="1:6">
      <c r="A12" s="572"/>
      <c r="B12" s="572"/>
      <c r="C12" s="572"/>
      <c r="D12" s="572"/>
      <c r="E12" s="572"/>
      <c r="F12" s="572"/>
    </row>
    <row r="13" spans="1:6">
      <c r="A13" s="31"/>
      <c r="B13" s="32"/>
      <c r="C13" s="32"/>
      <c r="D13" s="31"/>
      <c r="E13" s="31"/>
      <c r="F13" s="31"/>
    </row>
    <row r="14" spans="1:6">
      <c r="A14" s="29"/>
      <c r="B14" s="29"/>
      <c r="C14" s="29"/>
      <c r="D14" s="29"/>
      <c r="E14" s="29"/>
      <c r="F14" s="29"/>
    </row>
    <row r="15" spans="1:6">
      <c r="A15" s="29"/>
      <c r="B15" s="29"/>
      <c r="C15" s="29"/>
      <c r="D15" s="29"/>
      <c r="E15" s="29"/>
      <c r="F15" s="29"/>
    </row>
    <row r="16" spans="1:6">
      <c r="A16" s="29"/>
      <c r="B16" s="29"/>
      <c r="C16" s="29"/>
      <c r="D16" s="29"/>
      <c r="E16" s="29"/>
      <c r="F16" s="29"/>
    </row>
    <row r="17" spans="1:6">
      <c r="A17" s="29"/>
      <c r="B17" s="29"/>
      <c r="C17" s="29"/>
      <c r="D17" s="29"/>
      <c r="E17" s="29"/>
      <c r="F17" s="29"/>
    </row>
    <row r="18" spans="1:6">
      <c r="A18" s="29"/>
      <c r="B18" s="29"/>
      <c r="C18" s="29"/>
      <c r="D18" s="29"/>
      <c r="E18" s="29"/>
      <c r="F18" s="29"/>
    </row>
    <row r="19" spans="1:6">
      <c r="A19" s="29"/>
      <c r="B19" s="29"/>
      <c r="C19" s="29"/>
      <c r="D19" s="29"/>
      <c r="E19" s="29"/>
      <c r="F19" s="29"/>
    </row>
    <row r="20" spans="1:6">
      <c r="A20" s="29"/>
      <c r="B20" s="29"/>
      <c r="C20" s="29"/>
      <c r="D20" s="29"/>
      <c r="E20" s="29"/>
      <c r="F20" s="29"/>
    </row>
    <row r="21" spans="1:6">
      <c r="A21" s="29"/>
      <c r="B21" s="29"/>
      <c r="C21" s="29"/>
      <c r="D21" s="29"/>
      <c r="E21" s="29"/>
      <c r="F21" s="29"/>
    </row>
    <row r="22" spans="1:6">
      <c r="A22" s="572"/>
      <c r="B22" s="572"/>
      <c r="C22" s="572"/>
      <c r="D22" s="572"/>
      <c r="E22" s="572"/>
      <c r="F22" s="572"/>
    </row>
    <row r="23" spans="1:6">
      <c r="A23" s="28"/>
      <c r="B23" s="29"/>
      <c r="C23" s="29"/>
      <c r="D23" s="28"/>
      <c r="E23" s="28"/>
      <c r="F23" s="28"/>
    </row>
    <row r="24" spans="1:6">
      <c r="A24" s="29"/>
      <c r="B24" s="29"/>
      <c r="C24" s="29"/>
      <c r="D24" s="29"/>
      <c r="E24" s="29"/>
      <c r="F24" s="29"/>
    </row>
    <row r="25" spans="1:6">
      <c r="A25" s="29"/>
      <c r="B25" s="29"/>
      <c r="C25" s="29"/>
      <c r="D25" s="29"/>
      <c r="E25" s="29"/>
      <c r="F25" s="29"/>
    </row>
    <row r="26" spans="1:6">
      <c r="A26" s="29"/>
      <c r="B26" s="29"/>
      <c r="C26" s="29"/>
      <c r="D26" s="29"/>
      <c r="E26" s="29"/>
      <c r="F26" s="29"/>
    </row>
    <row r="27" spans="1:6">
      <c r="A27" s="29"/>
      <c r="B27" s="29"/>
      <c r="C27" s="29"/>
      <c r="D27" s="29"/>
      <c r="E27" s="29"/>
      <c r="F27" s="29"/>
    </row>
    <row r="28" spans="1:6">
      <c r="A28" s="29"/>
      <c r="B28" s="29"/>
      <c r="C28" s="29"/>
      <c r="D28" s="29"/>
      <c r="E28" s="29"/>
      <c r="F28" s="29"/>
    </row>
    <row r="29" spans="1:6">
      <c r="A29" s="29"/>
      <c r="B29" s="29"/>
      <c r="C29" s="29"/>
      <c r="D29" s="29"/>
      <c r="E29" s="29"/>
      <c r="F29" s="29"/>
    </row>
    <row r="30" spans="1:6">
      <c r="A30" s="29"/>
      <c r="B30" s="29"/>
      <c r="C30" s="29"/>
      <c r="D30" s="29"/>
      <c r="E30" s="29"/>
      <c r="F30" s="29"/>
    </row>
    <row r="31" spans="1:6">
      <c r="A31" s="572"/>
      <c r="B31" s="572"/>
      <c r="C31" s="572"/>
      <c r="D31" s="572"/>
      <c r="E31" s="572"/>
      <c r="F31" s="572"/>
    </row>
    <row r="32" spans="1:6">
      <c r="A32" s="28"/>
      <c r="B32" s="29"/>
      <c r="C32" s="29"/>
      <c r="D32" s="28"/>
      <c r="E32" s="28"/>
      <c r="F32" s="28"/>
    </row>
    <row r="33" spans="1:6">
      <c r="A33" s="29"/>
      <c r="B33" s="29"/>
      <c r="C33" s="29"/>
      <c r="D33" s="29"/>
      <c r="E33" s="29"/>
      <c r="F33" s="29"/>
    </row>
    <row r="34" spans="1:6">
      <c r="A34" s="29"/>
      <c r="B34" s="29"/>
      <c r="C34" s="29"/>
      <c r="D34" s="29"/>
      <c r="E34" s="29"/>
      <c r="F34" s="29"/>
    </row>
    <row r="35" spans="1:6">
      <c r="A35" s="29"/>
      <c r="B35" s="29"/>
      <c r="C35" s="29"/>
      <c r="D35" s="29"/>
      <c r="E35" s="29"/>
      <c r="F35" s="29"/>
    </row>
    <row r="36" spans="1:6">
      <c r="A36" s="29"/>
      <c r="B36" s="29"/>
      <c r="C36" s="29"/>
      <c r="D36" s="29"/>
      <c r="E36" s="29"/>
      <c r="F36" s="29"/>
    </row>
    <row r="37" spans="1:6">
      <c r="A37" s="29"/>
      <c r="B37" s="29"/>
      <c r="C37" s="29"/>
      <c r="D37" s="29"/>
      <c r="E37" s="29"/>
      <c r="F37" s="29"/>
    </row>
    <row r="38" spans="1:6">
      <c r="A38" s="29"/>
      <c r="B38" s="29"/>
      <c r="C38" s="29"/>
      <c r="D38" s="29"/>
      <c r="E38" s="29"/>
      <c r="F38" s="29"/>
    </row>
    <row r="39" spans="1:6">
      <c r="A39" s="29"/>
      <c r="B39" s="29"/>
      <c r="C39" s="29"/>
      <c r="D39" s="29"/>
      <c r="E39" s="29"/>
      <c r="F39" s="29"/>
    </row>
    <row r="40" spans="1:6">
      <c r="A40" s="29"/>
      <c r="B40" s="29"/>
      <c r="C40" s="29"/>
      <c r="D40" s="29"/>
      <c r="E40" s="29"/>
      <c r="F40" s="29"/>
    </row>
    <row r="41" spans="1:6">
      <c r="A41" s="29"/>
      <c r="B41" s="29"/>
      <c r="C41" s="29"/>
      <c r="D41" s="29"/>
      <c r="E41" s="29"/>
      <c r="F41" s="29"/>
    </row>
    <row r="42" spans="1:6">
      <c r="A42" s="572"/>
      <c r="B42" s="572"/>
      <c r="C42" s="572"/>
      <c r="D42" s="572"/>
      <c r="E42" s="572"/>
      <c r="F42" s="572"/>
    </row>
    <row r="43" spans="1:6">
      <c r="A43" s="28"/>
      <c r="B43" s="29"/>
      <c r="C43" s="29"/>
      <c r="D43" s="28"/>
      <c r="E43" s="28"/>
      <c r="F43" s="28"/>
    </row>
    <row r="44" spans="1:6">
      <c r="A44" s="29"/>
      <c r="B44" s="29"/>
      <c r="C44" s="29"/>
      <c r="D44" s="29"/>
      <c r="E44" s="29"/>
      <c r="F44" s="29"/>
    </row>
    <row r="45" spans="1:6">
      <c r="A45" s="29"/>
      <c r="B45" s="29"/>
      <c r="C45" s="29"/>
      <c r="D45" s="29"/>
      <c r="E45" s="29"/>
      <c r="F45" s="29"/>
    </row>
    <row r="46" spans="1:6">
      <c r="A46" s="29"/>
      <c r="B46" s="29"/>
      <c r="C46" s="29"/>
      <c r="D46" s="29"/>
      <c r="E46" s="29"/>
      <c r="F46" s="29"/>
    </row>
    <row r="47" spans="1:6">
      <c r="A47" s="29"/>
      <c r="B47" s="29"/>
      <c r="C47" s="29"/>
      <c r="D47" s="29"/>
      <c r="E47" s="29"/>
      <c r="F47" s="29"/>
    </row>
    <row r="48" spans="1:6">
      <c r="A48" s="29"/>
      <c r="B48" s="29"/>
      <c r="C48" s="29"/>
      <c r="D48" s="29"/>
      <c r="E48" s="29"/>
      <c r="F48" s="29"/>
    </row>
  </sheetData>
  <mergeCells count="5">
    <mergeCell ref="A1:F1"/>
    <mergeCell ref="A12:F12"/>
    <mergeCell ref="A22:F22"/>
    <mergeCell ref="A31:F31"/>
    <mergeCell ref="A42:F4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C10" sqref="C10"/>
    </sheetView>
  </sheetViews>
  <sheetFormatPr defaultRowHeight="15"/>
  <cols>
    <col min="2" max="2" width="7.85546875" customWidth="1"/>
    <col min="3" max="3" width="21.85546875" customWidth="1"/>
    <col min="4" max="4" width="17.85546875" customWidth="1"/>
    <col min="5" max="5" width="59.5703125" customWidth="1"/>
  </cols>
  <sheetData>
    <row r="1" spans="1:5" ht="40.5" customHeight="1" thickBot="1">
      <c r="A1" s="831" t="s">
        <v>390</v>
      </c>
      <c r="B1" s="832"/>
      <c r="C1" s="832"/>
      <c r="D1" s="832"/>
      <c r="E1" s="833"/>
    </row>
    <row r="2" spans="1:5" ht="56.25" customHeight="1" thickBot="1">
      <c r="A2" s="802" t="s">
        <v>391</v>
      </c>
      <c r="B2" s="803"/>
      <c r="C2" s="803"/>
      <c r="D2" s="803"/>
      <c r="E2" s="804"/>
    </row>
    <row r="3" spans="1:5" ht="16.5" thickBot="1">
      <c r="A3" s="63"/>
      <c r="B3" s="807" t="s">
        <v>392</v>
      </c>
      <c r="C3" s="834"/>
      <c r="D3" s="834"/>
      <c r="E3" s="808"/>
    </row>
    <row r="4" spans="1:5" ht="42" customHeight="1" thickBot="1">
      <c r="A4" s="63"/>
      <c r="B4" s="537" t="s">
        <v>393</v>
      </c>
      <c r="C4" s="538"/>
      <c r="D4" s="538"/>
      <c r="E4" s="539"/>
    </row>
    <row r="5" spans="1:5" ht="46.5" customHeight="1">
      <c r="A5" s="63"/>
      <c r="B5" s="565" t="s">
        <v>2</v>
      </c>
      <c r="C5" s="565" t="s">
        <v>394</v>
      </c>
      <c r="D5" s="565" t="s">
        <v>395</v>
      </c>
      <c r="E5" s="799" t="s">
        <v>28</v>
      </c>
    </row>
    <row r="6" spans="1:5" ht="16.5" customHeight="1">
      <c r="A6" s="90"/>
      <c r="B6" s="566"/>
      <c r="C6" s="566"/>
      <c r="D6" s="566"/>
      <c r="E6" s="835"/>
    </row>
    <row r="7" spans="1:5" ht="48" thickBot="1">
      <c r="A7" s="373"/>
      <c r="B7" s="341">
        <v>2018</v>
      </c>
      <c r="C7" s="338" t="s">
        <v>3911</v>
      </c>
      <c r="D7" s="374">
        <v>43452</v>
      </c>
      <c r="E7" s="341">
        <v>160</v>
      </c>
    </row>
    <row r="8" spans="1:5">
      <c r="B8" s="341">
        <v>2018</v>
      </c>
      <c r="C8" s="360" t="s">
        <v>3919</v>
      </c>
      <c r="D8" s="375">
        <v>43167</v>
      </c>
      <c r="E8" s="360">
        <v>61</v>
      </c>
    </row>
    <row r="9" spans="1:5">
      <c r="B9" s="389">
        <v>2018</v>
      </c>
      <c r="C9" s="389" t="s">
        <v>3997</v>
      </c>
      <c r="D9" s="375">
        <v>43319</v>
      </c>
      <c r="E9" s="389">
        <v>620</v>
      </c>
    </row>
    <row r="10" spans="1:5">
      <c r="B10" s="360">
        <v>2017</v>
      </c>
      <c r="C10" s="360" t="s">
        <v>3896</v>
      </c>
      <c r="D10" s="375">
        <v>42802</v>
      </c>
      <c r="E10" s="360">
        <v>73</v>
      </c>
    </row>
  </sheetData>
  <mergeCells count="8">
    <mergeCell ref="A1:E1"/>
    <mergeCell ref="A2:E2"/>
    <mergeCell ref="B3:E3"/>
    <mergeCell ref="B4:E4"/>
    <mergeCell ref="B5:B6"/>
    <mergeCell ref="C5:C6"/>
    <mergeCell ref="D5:D6"/>
    <mergeCell ref="E5:E6"/>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workbookViewId="0">
      <selection activeCell="H5" sqref="H5:H6"/>
    </sheetView>
  </sheetViews>
  <sheetFormatPr defaultRowHeight="15"/>
  <cols>
    <col min="4" max="4" width="12.5703125" customWidth="1"/>
    <col min="6" max="6" width="16.5703125" customWidth="1"/>
    <col min="10" max="10" width="14" customWidth="1"/>
    <col min="12" max="12" width="20.5703125" customWidth="1"/>
  </cols>
  <sheetData>
    <row r="1" spans="1:12" ht="16.5" thickBot="1">
      <c r="A1" s="91" t="s">
        <v>396</v>
      </c>
    </row>
    <row r="2" spans="1:12" ht="36.75" customHeight="1">
      <c r="A2" s="836" t="s">
        <v>397</v>
      </c>
      <c r="B2" s="837"/>
      <c r="C2" s="837"/>
      <c r="D2" s="837"/>
      <c r="E2" s="837"/>
      <c r="F2" s="837"/>
      <c r="G2" s="837"/>
      <c r="H2" s="837"/>
      <c r="I2" s="837"/>
      <c r="J2" s="837"/>
      <c r="K2" s="837"/>
      <c r="L2" s="837"/>
    </row>
    <row r="3" spans="1:12" ht="30.75" customHeight="1">
      <c r="A3" s="574" t="s">
        <v>398</v>
      </c>
      <c r="B3" s="574"/>
      <c r="C3" s="574" t="s">
        <v>399</v>
      </c>
      <c r="D3" s="574"/>
      <c r="E3" s="574" t="s">
        <v>400</v>
      </c>
      <c r="F3" s="574"/>
      <c r="G3" s="574" t="s">
        <v>401</v>
      </c>
      <c r="H3" s="574"/>
      <c r="I3" s="652" t="s">
        <v>402</v>
      </c>
      <c r="J3" s="652"/>
    </row>
    <row r="4" spans="1:12" ht="20.25" customHeight="1">
      <c r="A4" s="574"/>
      <c r="B4" s="574"/>
      <c r="C4" s="574"/>
      <c r="D4" s="574"/>
      <c r="E4" s="574"/>
      <c r="F4" s="574"/>
      <c r="G4" s="574"/>
      <c r="H4" s="574"/>
      <c r="I4" s="652"/>
      <c r="J4" s="652"/>
    </row>
    <row r="5" spans="1:12" ht="15" customHeight="1">
      <c r="A5" s="574" t="s">
        <v>1348</v>
      </c>
      <c r="B5" s="574" t="s">
        <v>74</v>
      </c>
      <c r="C5" s="574" t="s">
        <v>73</v>
      </c>
      <c r="D5" s="574" t="s">
        <v>1360</v>
      </c>
      <c r="E5" s="574" t="s">
        <v>73</v>
      </c>
      <c r="F5" s="574" t="s">
        <v>1360</v>
      </c>
      <c r="G5" s="574" t="s">
        <v>73</v>
      </c>
      <c r="H5" s="574" t="s">
        <v>1360</v>
      </c>
      <c r="I5" s="574" t="s">
        <v>1348</v>
      </c>
      <c r="J5" s="574" t="s">
        <v>74</v>
      </c>
    </row>
    <row r="6" spans="1:12" ht="15" customHeight="1">
      <c r="A6" s="574"/>
      <c r="B6" s="574"/>
      <c r="C6" s="574"/>
      <c r="D6" s="574"/>
      <c r="E6" s="574"/>
      <c r="F6" s="574"/>
      <c r="G6" s="574"/>
      <c r="H6" s="574"/>
      <c r="I6" s="574"/>
      <c r="J6" s="574"/>
    </row>
  </sheetData>
  <mergeCells count="16">
    <mergeCell ref="I3:J4"/>
    <mergeCell ref="A2:L2"/>
    <mergeCell ref="G5:G6"/>
    <mergeCell ref="H5:H6"/>
    <mergeCell ref="I5:I6"/>
    <mergeCell ref="J5:J6"/>
    <mergeCell ref="A3:B4"/>
    <mergeCell ref="C3:D4"/>
    <mergeCell ref="E3:F4"/>
    <mergeCell ref="G3:H4"/>
    <mergeCell ref="A5:A6"/>
    <mergeCell ref="B5:B6"/>
    <mergeCell ref="C5:C6"/>
    <mergeCell ref="D5:D6"/>
    <mergeCell ref="E5:E6"/>
    <mergeCell ref="F5:F6"/>
  </mergeCell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H3" sqref="H3:H4"/>
    </sheetView>
  </sheetViews>
  <sheetFormatPr defaultRowHeight="15"/>
  <cols>
    <col min="2" max="2" width="15.42578125" customWidth="1"/>
    <col min="4" max="4" width="13.28515625" customWidth="1"/>
    <col min="6" max="6" width="15" customWidth="1"/>
    <col min="8" max="8" width="16.42578125" customWidth="1"/>
    <col min="10" max="10" width="26.85546875" customWidth="1"/>
  </cols>
  <sheetData>
    <row r="1" spans="1:10" ht="16.5" thickBot="1">
      <c r="A1" s="519" t="s">
        <v>403</v>
      </c>
      <c r="B1" s="520"/>
      <c r="C1" s="520"/>
      <c r="D1" s="520"/>
      <c r="E1" s="520"/>
      <c r="F1" s="520"/>
      <c r="G1" s="520"/>
      <c r="H1" s="520"/>
      <c r="I1" s="520"/>
      <c r="J1" s="521"/>
    </row>
    <row r="2" spans="1:10" ht="78.75" customHeight="1" thickBot="1">
      <c r="A2" s="567" t="s">
        <v>404</v>
      </c>
      <c r="B2" s="568"/>
      <c r="C2" s="567" t="s">
        <v>405</v>
      </c>
      <c r="D2" s="568"/>
      <c r="E2" s="567" t="s">
        <v>406</v>
      </c>
      <c r="F2" s="568"/>
      <c r="G2" s="567" t="s">
        <v>407</v>
      </c>
      <c r="H2" s="568"/>
      <c r="I2" s="567" t="s">
        <v>408</v>
      </c>
      <c r="J2" s="568"/>
    </row>
    <row r="3" spans="1:10">
      <c r="A3" s="566" t="s">
        <v>73</v>
      </c>
      <c r="B3" s="566" t="s">
        <v>1360</v>
      </c>
      <c r="C3" s="575" t="s">
        <v>73</v>
      </c>
      <c r="D3" s="566" t="s">
        <v>1360</v>
      </c>
      <c r="E3" s="575" t="s">
        <v>1348</v>
      </c>
      <c r="F3" s="566" t="s">
        <v>74</v>
      </c>
      <c r="G3" s="575" t="s">
        <v>1348</v>
      </c>
      <c r="H3" s="566" t="s">
        <v>74</v>
      </c>
      <c r="I3" s="575" t="s">
        <v>1348</v>
      </c>
      <c r="J3" s="566" t="s">
        <v>74</v>
      </c>
    </row>
    <row r="4" spans="1:10" ht="15.75" thickBot="1">
      <c r="A4" s="573"/>
      <c r="B4" s="573"/>
      <c r="C4" s="576"/>
      <c r="D4" s="573"/>
      <c r="E4" s="576"/>
      <c r="F4" s="573"/>
      <c r="G4" s="576"/>
      <c r="H4" s="573"/>
      <c r="I4" s="576"/>
      <c r="J4" s="573"/>
    </row>
  </sheetData>
  <mergeCells count="16">
    <mergeCell ref="G3:G4"/>
    <mergeCell ref="H3:H4"/>
    <mergeCell ref="I3:I4"/>
    <mergeCell ref="J3:J4"/>
    <mergeCell ref="A1:J1"/>
    <mergeCell ref="A2:B2"/>
    <mergeCell ref="C2:D2"/>
    <mergeCell ref="E2:F2"/>
    <mergeCell ref="G2:H2"/>
    <mergeCell ref="I2:J2"/>
    <mergeCell ref="F3:F4"/>
    <mergeCell ref="A3:A4"/>
    <mergeCell ref="B3:B4"/>
    <mergeCell ref="C3:C4"/>
    <mergeCell ref="D3:D4"/>
    <mergeCell ref="E3:E4"/>
  </mergeCell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workbookViewId="0">
      <selection activeCell="J3" sqref="J3:J4"/>
    </sheetView>
  </sheetViews>
  <sheetFormatPr defaultRowHeight="15"/>
  <cols>
    <col min="2" max="2" width="18.42578125" customWidth="1"/>
    <col min="4" max="4" width="17.85546875" customWidth="1"/>
    <col min="6" max="6" width="21.42578125" customWidth="1"/>
    <col min="8" max="8" width="22.42578125" customWidth="1"/>
    <col min="10" max="10" width="28.28515625" customWidth="1"/>
  </cols>
  <sheetData>
    <row r="1" spans="1:10" ht="19.5" thickBot="1">
      <c r="A1" s="519" t="s">
        <v>409</v>
      </c>
      <c r="B1" s="520"/>
      <c r="C1" s="520"/>
      <c r="D1" s="520"/>
      <c r="E1" s="520"/>
      <c r="F1" s="520"/>
      <c r="G1" s="520"/>
      <c r="H1" s="520"/>
      <c r="I1" s="520"/>
      <c r="J1" s="521"/>
    </row>
    <row r="2" spans="1:10" ht="31.5" customHeight="1" thickBot="1">
      <c r="A2" s="838" t="s">
        <v>410</v>
      </c>
      <c r="B2" s="839"/>
      <c r="C2" s="838" t="s">
        <v>411</v>
      </c>
      <c r="D2" s="839"/>
      <c r="E2" s="838" t="s">
        <v>412</v>
      </c>
      <c r="F2" s="839"/>
      <c r="G2" s="838" t="s">
        <v>413</v>
      </c>
      <c r="H2" s="839"/>
      <c r="I2" s="838" t="s">
        <v>414</v>
      </c>
      <c r="J2" s="839"/>
    </row>
    <row r="3" spans="1:10">
      <c r="A3" s="566" t="s">
        <v>1348</v>
      </c>
      <c r="B3" s="566" t="s">
        <v>74</v>
      </c>
      <c r="C3" s="575" t="s">
        <v>1348</v>
      </c>
      <c r="D3" s="566" t="s">
        <v>74</v>
      </c>
      <c r="E3" s="575" t="s">
        <v>1348</v>
      </c>
      <c r="F3" s="566" t="s">
        <v>74</v>
      </c>
      <c r="G3" s="575" t="s">
        <v>73</v>
      </c>
      <c r="H3" s="566" t="s">
        <v>1360</v>
      </c>
      <c r="I3" s="575" t="s">
        <v>1348</v>
      </c>
      <c r="J3" s="566" t="s">
        <v>74</v>
      </c>
    </row>
    <row r="4" spans="1:10" ht="15.75" thickBot="1">
      <c r="A4" s="573"/>
      <c r="B4" s="573"/>
      <c r="C4" s="576"/>
      <c r="D4" s="573"/>
      <c r="E4" s="576"/>
      <c r="F4" s="573"/>
      <c r="G4" s="576"/>
      <c r="H4" s="573"/>
      <c r="I4" s="576"/>
      <c r="J4" s="573"/>
    </row>
  </sheetData>
  <mergeCells count="16">
    <mergeCell ref="G3:G4"/>
    <mergeCell ref="H3:H4"/>
    <mergeCell ref="I3:I4"/>
    <mergeCell ref="J3:J4"/>
    <mergeCell ref="A1:J1"/>
    <mergeCell ref="A2:B2"/>
    <mergeCell ref="C2:D2"/>
    <mergeCell ref="E2:F2"/>
    <mergeCell ref="G2:H2"/>
    <mergeCell ref="I2:J2"/>
    <mergeCell ref="A3:A4"/>
    <mergeCell ref="B3:B4"/>
    <mergeCell ref="C3:C4"/>
    <mergeCell ref="D3:D4"/>
    <mergeCell ref="E3:E4"/>
    <mergeCell ref="F3:F4"/>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J5" sqref="J5:J6"/>
    </sheetView>
  </sheetViews>
  <sheetFormatPr defaultRowHeight="15"/>
  <cols>
    <col min="2" max="2" width="16.140625" customWidth="1"/>
    <col min="4" max="4" width="14" customWidth="1"/>
    <col min="6" max="6" width="15.5703125" customWidth="1"/>
    <col min="8" max="8" width="15" customWidth="1"/>
    <col min="10" max="10" width="18.5703125" customWidth="1"/>
  </cols>
  <sheetData>
    <row r="1" spans="1:10" ht="16.5" thickBot="1">
      <c r="A1" s="840" t="s">
        <v>415</v>
      </c>
      <c r="B1" s="841"/>
      <c r="C1" s="841"/>
      <c r="D1" s="841"/>
      <c r="E1" s="841"/>
      <c r="F1" s="841"/>
      <c r="G1" s="841"/>
      <c r="H1" s="841"/>
      <c r="I1" s="841"/>
      <c r="J1" s="842"/>
    </row>
    <row r="2" spans="1:10" ht="36" customHeight="1" thickBot="1">
      <c r="A2" s="627" t="s">
        <v>416</v>
      </c>
      <c r="B2" s="628"/>
      <c r="C2" s="628"/>
      <c r="D2" s="628"/>
      <c r="E2" s="628"/>
      <c r="F2" s="628"/>
      <c r="G2" s="628"/>
      <c r="H2" s="628"/>
      <c r="I2" s="628"/>
      <c r="J2" s="629"/>
    </row>
    <row r="3" spans="1:10" ht="94.5" customHeight="1">
      <c r="A3" s="586" t="s">
        <v>417</v>
      </c>
      <c r="B3" s="587"/>
      <c r="C3" s="586" t="s">
        <v>418</v>
      </c>
      <c r="D3" s="587"/>
      <c r="E3" s="843" t="s">
        <v>419</v>
      </c>
      <c r="F3" s="844"/>
      <c r="G3" s="586" t="s">
        <v>420</v>
      </c>
      <c r="H3" s="587"/>
      <c r="I3" s="586" t="s">
        <v>421</v>
      </c>
      <c r="J3" s="587"/>
    </row>
    <row r="4" spans="1:10" ht="33" customHeight="1" thickBot="1">
      <c r="A4" s="693"/>
      <c r="B4" s="576"/>
      <c r="C4" s="693"/>
      <c r="D4" s="576"/>
      <c r="E4" s="845"/>
      <c r="F4" s="846"/>
      <c r="G4" s="693"/>
      <c r="H4" s="576"/>
      <c r="I4" s="693"/>
      <c r="J4" s="576"/>
    </row>
    <row r="5" spans="1:10">
      <c r="A5" s="566" t="s">
        <v>1348</v>
      </c>
      <c r="B5" s="566" t="s">
        <v>74</v>
      </c>
      <c r="C5" s="575" t="s">
        <v>73</v>
      </c>
      <c r="D5" s="566" t="s">
        <v>1360</v>
      </c>
      <c r="E5" s="575" t="s">
        <v>73</v>
      </c>
      <c r="F5" s="566" t="s">
        <v>1360</v>
      </c>
      <c r="G5" s="575" t="s">
        <v>73</v>
      </c>
      <c r="H5" s="566" t="s">
        <v>1360</v>
      </c>
      <c r="I5" s="575" t="s">
        <v>73</v>
      </c>
      <c r="J5" s="566" t="s">
        <v>1360</v>
      </c>
    </row>
    <row r="6" spans="1:10" ht="15.75" thickBot="1">
      <c r="A6" s="573"/>
      <c r="B6" s="573"/>
      <c r="C6" s="576"/>
      <c r="D6" s="573"/>
      <c r="E6" s="576"/>
      <c r="F6" s="573"/>
      <c r="G6" s="576"/>
      <c r="H6" s="573"/>
      <c r="I6" s="576"/>
      <c r="J6" s="573"/>
    </row>
  </sheetData>
  <mergeCells count="17">
    <mergeCell ref="J5:J6"/>
    <mergeCell ref="A1:J1"/>
    <mergeCell ref="A2:J2"/>
    <mergeCell ref="A3:B4"/>
    <mergeCell ref="C3:D4"/>
    <mergeCell ref="A5:A6"/>
    <mergeCell ref="B5:B6"/>
    <mergeCell ref="C5:C6"/>
    <mergeCell ref="D5:D6"/>
    <mergeCell ref="E5:E6"/>
    <mergeCell ref="F5:F6"/>
    <mergeCell ref="G3:H4"/>
    <mergeCell ref="I3:J4"/>
    <mergeCell ref="E3:F4"/>
    <mergeCell ref="G5:G6"/>
    <mergeCell ref="H5:H6"/>
    <mergeCell ref="I5:I6"/>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H4" sqref="H4:H5"/>
    </sheetView>
  </sheetViews>
  <sheetFormatPr defaultRowHeight="15"/>
  <cols>
    <col min="4" max="4" width="18.5703125" customWidth="1"/>
    <col min="6" max="6" width="12.140625" customWidth="1"/>
    <col min="8" max="8" width="47" customWidth="1"/>
  </cols>
  <sheetData>
    <row r="1" spans="1:8" ht="16.5" thickBot="1">
      <c r="A1" s="851" t="s">
        <v>422</v>
      </c>
      <c r="B1" s="852"/>
      <c r="C1" s="852"/>
      <c r="D1" s="852"/>
      <c r="E1" s="852"/>
      <c r="F1" s="852"/>
      <c r="G1" s="852"/>
      <c r="H1" s="853"/>
    </row>
    <row r="2" spans="1:8" ht="49.5" customHeight="1" thickBot="1">
      <c r="A2" s="854" t="s">
        <v>423</v>
      </c>
      <c r="B2" s="855"/>
      <c r="C2" s="855"/>
      <c r="D2" s="855"/>
      <c r="E2" s="855"/>
      <c r="F2" s="855"/>
      <c r="G2" s="855"/>
      <c r="H2" s="856"/>
    </row>
    <row r="3" spans="1:8" ht="114" customHeight="1" thickBot="1">
      <c r="A3" s="857" t="s">
        <v>424</v>
      </c>
      <c r="B3" s="858"/>
      <c r="C3" s="857" t="s">
        <v>425</v>
      </c>
      <c r="D3" s="858"/>
      <c r="E3" s="857" t="s">
        <v>426</v>
      </c>
      <c r="F3" s="858"/>
      <c r="G3" s="857" t="s">
        <v>427</v>
      </c>
      <c r="H3" s="858"/>
    </row>
    <row r="4" spans="1:8">
      <c r="A4" s="849" t="s">
        <v>1348</v>
      </c>
      <c r="B4" s="849" t="s">
        <v>74</v>
      </c>
      <c r="C4" s="847" t="s">
        <v>1348</v>
      </c>
      <c r="D4" s="849" t="s">
        <v>74</v>
      </c>
      <c r="E4" s="847" t="s">
        <v>1348</v>
      </c>
      <c r="F4" s="849" t="s">
        <v>74</v>
      </c>
      <c r="G4" s="847" t="s">
        <v>1348</v>
      </c>
      <c r="H4" s="849" t="s">
        <v>74</v>
      </c>
    </row>
    <row r="5" spans="1:8" ht="15.75" thickBot="1">
      <c r="A5" s="850"/>
      <c r="B5" s="850"/>
      <c r="C5" s="848"/>
      <c r="D5" s="850"/>
      <c r="E5" s="848"/>
      <c r="F5" s="850"/>
      <c r="G5" s="848"/>
      <c r="H5" s="850"/>
    </row>
  </sheetData>
  <mergeCells count="14">
    <mergeCell ref="G4:G5"/>
    <mergeCell ref="H4:H5"/>
    <mergeCell ref="A1:H1"/>
    <mergeCell ref="A2:H2"/>
    <mergeCell ref="A3:B3"/>
    <mergeCell ref="C3:D3"/>
    <mergeCell ref="E3:F3"/>
    <mergeCell ref="G3:H3"/>
    <mergeCell ref="A4:A5"/>
    <mergeCell ref="B4:B5"/>
    <mergeCell ref="C4:C5"/>
    <mergeCell ref="D4:D5"/>
    <mergeCell ref="E4:E5"/>
    <mergeCell ref="F4:F5"/>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sqref="A1:C1"/>
    </sheetView>
  </sheetViews>
  <sheetFormatPr defaultRowHeight="15"/>
  <cols>
    <col min="1" max="1" width="16.42578125" customWidth="1"/>
    <col min="2" max="2" width="20" customWidth="1"/>
    <col min="3" max="3" width="21.28515625" customWidth="1"/>
  </cols>
  <sheetData>
    <row r="1" spans="1:11" ht="33" customHeight="1">
      <c r="A1" s="859" t="s">
        <v>655</v>
      </c>
      <c r="B1" s="859"/>
      <c r="C1" s="859"/>
      <c r="D1" s="103"/>
      <c r="E1" s="103"/>
      <c r="F1" s="103"/>
      <c r="G1" s="103"/>
      <c r="H1" s="103"/>
      <c r="I1" s="103"/>
      <c r="J1" s="103"/>
      <c r="K1" s="103"/>
    </row>
    <row r="2" spans="1:11">
      <c r="A2" s="112" t="s">
        <v>656</v>
      </c>
      <c r="B2" s="112" t="s">
        <v>657</v>
      </c>
      <c r="C2" s="112" t="s">
        <v>658</v>
      </c>
      <c r="D2" s="108"/>
      <c r="E2" s="108"/>
      <c r="F2" s="108"/>
      <c r="G2" s="108"/>
      <c r="H2" s="108"/>
      <c r="I2" s="108"/>
      <c r="J2" s="108"/>
      <c r="K2" s="108"/>
    </row>
    <row r="3" spans="1:11">
      <c r="A3" s="109"/>
      <c r="B3" s="109"/>
      <c r="C3" s="109"/>
      <c r="D3" s="108"/>
      <c r="E3" s="108"/>
      <c r="F3" s="108"/>
      <c r="G3" s="108"/>
      <c r="H3" s="108"/>
      <c r="I3" s="108"/>
      <c r="J3" s="108"/>
      <c r="K3" s="108"/>
    </row>
    <row r="4" spans="1:11">
      <c r="A4" s="109"/>
      <c r="B4" s="109"/>
      <c r="C4" s="109"/>
      <c r="D4" s="108"/>
      <c r="E4" s="108"/>
      <c r="F4" s="108"/>
      <c r="G4" s="108"/>
      <c r="H4" s="108"/>
      <c r="I4" s="108"/>
      <c r="J4" s="108"/>
      <c r="K4" s="108"/>
    </row>
    <row r="5" spans="1:11">
      <c r="A5" s="109"/>
      <c r="B5" s="109"/>
      <c r="C5" s="109"/>
      <c r="D5" s="108"/>
      <c r="E5" s="108"/>
      <c r="F5" s="108"/>
      <c r="G5" s="108"/>
      <c r="H5" s="108"/>
      <c r="I5" s="108"/>
      <c r="J5" s="108"/>
      <c r="K5" s="108"/>
    </row>
    <row r="6" spans="1:11">
      <c r="A6" s="109"/>
      <c r="B6" s="109"/>
      <c r="C6" s="109"/>
      <c r="D6" s="108"/>
      <c r="E6" s="108"/>
      <c r="F6" s="108"/>
      <c r="G6" s="108"/>
      <c r="H6" s="108"/>
      <c r="I6" s="108"/>
      <c r="J6" s="108"/>
      <c r="K6" s="108"/>
    </row>
    <row r="7" spans="1:11">
      <c r="A7" s="109"/>
      <c r="B7" s="109"/>
      <c r="C7" s="109"/>
      <c r="D7" s="108"/>
      <c r="E7" s="108"/>
      <c r="F7" s="108"/>
      <c r="G7" s="108"/>
      <c r="H7" s="108"/>
      <c r="I7" s="108"/>
      <c r="J7" s="108"/>
      <c r="K7" s="108"/>
    </row>
    <row r="8" spans="1:11">
      <c r="A8" s="109"/>
      <c r="B8" s="109"/>
      <c r="C8" s="109"/>
      <c r="D8" s="108"/>
      <c r="E8" s="108"/>
      <c r="F8" s="108"/>
      <c r="G8" s="108"/>
      <c r="H8" s="108"/>
      <c r="I8" s="108"/>
      <c r="J8" s="108"/>
      <c r="K8" s="108"/>
    </row>
    <row r="9" spans="1:11">
      <c r="A9" s="109"/>
      <c r="B9" s="109"/>
      <c r="C9" s="109"/>
      <c r="D9" s="108"/>
      <c r="E9" s="108"/>
      <c r="F9" s="108"/>
      <c r="G9" s="108"/>
      <c r="H9" s="108"/>
      <c r="I9" s="108"/>
      <c r="J9" s="108"/>
      <c r="K9" s="108"/>
    </row>
    <row r="10" spans="1:11">
      <c r="A10" s="109"/>
      <c r="B10" s="109"/>
      <c r="C10" s="109"/>
      <c r="D10" s="108"/>
      <c r="E10" s="108"/>
      <c r="F10" s="108"/>
      <c r="G10" s="108"/>
      <c r="H10" s="108"/>
      <c r="I10" s="108"/>
      <c r="J10" s="108"/>
      <c r="K10" s="108"/>
    </row>
    <row r="11" spans="1:11">
      <c r="A11" s="109"/>
      <c r="B11" s="109"/>
      <c r="C11" s="109"/>
      <c r="D11" s="108"/>
      <c r="E11" s="108"/>
      <c r="F11" s="108"/>
      <c r="G11" s="108"/>
      <c r="H11" s="108"/>
      <c r="I11" s="108"/>
      <c r="J11" s="108"/>
      <c r="K11" s="108"/>
    </row>
  </sheetData>
  <mergeCells count="1">
    <mergeCell ref="A1:C1"/>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F3" sqref="F3"/>
    </sheetView>
  </sheetViews>
  <sheetFormatPr defaultRowHeight="15"/>
  <cols>
    <col min="1" max="1" width="16.7109375" customWidth="1"/>
    <col min="2" max="2" width="20.28515625" customWidth="1"/>
    <col min="3" max="3" width="13.7109375" customWidth="1"/>
    <col min="4" max="4" width="27.42578125" customWidth="1"/>
  </cols>
  <sheetData>
    <row r="1" spans="1:10">
      <c r="A1" s="860" t="s">
        <v>674</v>
      </c>
      <c r="B1" s="860"/>
      <c r="C1" s="860"/>
      <c r="D1" s="860"/>
      <c r="E1" s="103"/>
      <c r="F1" s="103"/>
      <c r="G1" s="103"/>
      <c r="H1" s="103"/>
      <c r="I1" s="103"/>
      <c r="J1" s="103"/>
    </row>
    <row r="2" spans="1:10">
      <c r="A2" s="108"/>
      <c r="B2" s="108"/>
      <c r="C2" s="108"/>
      <c r="D2" s="108"/>
      <c r="E2" s="108"/>
      <c r="F2" s="108"/>
      <c r="G2" s="108"/>
      <c r="H2" s="108"/>
      <c r="I2" s="108"/>
      <c r="J2" s="108"/>
    </row>
    <row r="3" spans="1:10">
      <c r="A3" s="112" t="s">
        <v>656</v>
      </c>
      <c r="B3" s="112" t="s">
        <v>657</v>
      </c>
      <c r="C3" s="112" t="s">
        <v>659</v>
      </c>
      <c r="D3" s="112" t="s">
        <v>660</v>
      </c>
      <c r="E3" s="108"/>
      <c r="F3" s="108"/>
      <c r="G3" s="108"/>
      <c r="H3" s="108"/>
      <c r="I3" s="108"/>
      <c r="J3" s="108"/>
    </row>
    <row r="4" spans="1:10">
      <c r="A4" s="109"/>
      <c r="B4" s="109"/>
      <c r="C4" s="109"/>
      <c r="D4" s="109"/>
      <c r="E4" s="108"/>
      <c r="F4" s="108"/>
      <c r="G4" s="108"/>
      <c r="H4" s="108"/>
      <c r="I4" s="108"/>
      <c r="J4" s="108"/>
    </row>
    <row r="5" spans="1:10">
      <c r="A5" s="109"/>
      <c r="B5" s="109"/>
      <c r="C5" s="109"/>
      <c r="D5" s="109"/>
      <c r="E5" s="108"/>
      <c r="F5" s="108"/>
      <c r="G5" s="108"/>
      <c r="H5" s="108"/>
      <c r="I5" s="108"/>
      <c r="J5" s="108"/>
    </row>
    <row r="6" spans="1:10">
      <c r="A6" s="109"/>
      <c r="B6" s="109"/>
      <c r="C6" s="109"/>
      <c r="D6" s="109"/>
      <c r="E6" s="108"/>
      <c r="F6" s="108"/>
      <c r="G6" s="108"/>
      <c r="H6" s="108"/>
      <c r="I6" s="108"/>
      <c r="J6" s="108"/>
    </row>
    <row r="7" spans="1:10">
      <c r="A7" s="109"/>
      <c r="B7" s="109"/>
      <c r="C7" s="109"/>
      <c r="D7" s="109"/>
      <c r="E7" s="108"/>
      <c r="F7" s="108"/>
      <c r="G7" s="108"/>
      <c r="H7" s="108"/>
      <c r="I7" s="108"/>
      <c r="J7" s="108"/>
    </row>
    <row r="8" spans="1:10">
      <c r="A8" s="109"/>
      <c r="B8" s="109"/>
      <c r="C8" s="109"/>
      <c r="D8" s="109"/>
      <c r="E8" s="108"/>
      <c r="F8" s="108"/>
      <c r="G8" s="108"/>
      <c r="H8" s="108"/>
      <c r="I8" s="108"/>
      <c r="J8" s="108"/>
    </row>
    <row r="9" spans="1:10">
      <c r="A9" s="109"/>
      <c r="B9" s="109"/>
      <c r="C9" s="109"/>
      <c r="D9" s="109"/>
      <c r="E9" s="108"/>
      <c r="F9" s="108"/>
      <c r="G9" s="108"/>
      <c r="H9" s="108"/>
      <c r="I9" s="108"/>
      <c r="J9" s="108"/>
    </row>
    <row r="10" spans="1:10">
      <c r="A10" s="109"/>
      <c r="B10" s="109"/>
      <c r="C10" s="109"/>
      <c r="D10" s="109"/>
      <c r="E10" s="108"/>
      <c r="F10" s="108"/>
      <c r="G10" s="108"/>
      <c r="H10" s="108"/>
      <c r="I10" s="108"/>
      <c r="J10" s="108"/>
    </row>
    <row r="11" spans="1:10">
      <c r="A11" s="109"/>
      <c r="B11" s="109"/>
      <c r="C11" s="109"/>
      <c r="D11" s="109"/>
      <c r="E11" s="108"/>
      <c r="F11" s="108"/>
      <c r="G11" s="108"/>
      <c r="H11" s="108"/>
      <c r="I11" s="108"/>
      <c r="J11" s="108"/>
    </row>
    <row r="12" spans="1:10">
      <c r="A12" s="109"/>
      <c r="B12" s="109"/>
      <c r="C12" s="109"/>
      <c r="D12" s="109"/>
      <c r="E12" s="108"/>
      <c r="F12" s="108"/>
      <c r="G12" s="108"/>
      <c r="H12" s="108"/>
      <c r="I12" s="108"/>
      <c r="J12" s="108"/>
    </row>
  </sheetData>
  <mergeCells count="1">
    <mergeCell ref="A1:D1"/>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2" sqref="A2:D2"/>
    </sheetView>
  </sheetViews>
  <sheetFormatPr defaultRowHeight="15"/>
  <cols>
    <col min="1" max="1" width="17.85546875" bestFit="1" customWidth="1"/>
    <col min="2" max="2" width="14.28515625" customWidth="1"/>
    <col min="3" max="3" width="16.5703125" customWidth="1"/>
    <col min="4" max="4" width="17.5703125" bestFit="1" customWidth="1"/>
  </cols>
  <sheetData>
    <row r="1" spans="1:11">
      <c r="A1" s="861" t="s">
        <v>521</v>
      </c>
      <c r="B1" s="861"/>
      <c r="C1" s="861"/>
      <c r="D1" s="861"/>
      <c r="E1" s="117"/>
      <c r="F1" s="117"/>
      <c r="G1" s="117"/>
      <c r="H1" s="117"/>
      <c r="I1" s="117"/>
      <c r="J1" s="117"/>
      <c r="K1" s="117"/>
    </row>
    <row r="2" spans="1:11" ht="45">
      <c r="A2" s="113" t="s">
        <v>661</v>
      </c>
      <c r="B2" s="113" t="s">
        <v>662</v>
      </c>
      <c r="C2" s="114" t="s">
        <v>663</v>
      </c>
      <c r="D2" s="113" t="s">
        <v>664</v>
      </c>
      <c r="E2" s="108"/>
      <c r="F2" s="108"/>
      <c r="G2" s="108"/>
      <c r="H2" s="108"/>
      <c r="I2" s="108"/>
      <c r="J2" s="108"/>
      <c r="K2" s="108"/>
    </row>
    <row r="3" spans="1:11">
      <c r="A3" s="109"/>
      <c r="B3" s="109"/>
      <c r="C3" s="109"/>
      <c r="D3" s="109"/>
      <c r="E3" s="108"/>
      <c r="F3" s="108"/>
      <c r="G3" s="108"/>
      <c r="H3" s="108"/>
      <c r="I3" s="108"/>
      <c r="J3" s="108"/>
      <c r="K3" s="108"/>
    </row>
    <row r="4" spans="1:11">
      <c r="A4" s="109"/>
      <c r="B4" s="109"/>
      <c r="C4" s="109"/>
      <c r="D4" s="109"/>
      <c r="E4" s="108"/>
      <c r="F4" s="108"/>
      <c r="G4" s="108"/>
      <c r="H4" s="108"/>
      <c r="I4" s="108"/>
      <c r="J4" s="108"/>
      <c r="K4" s="108"/>
    </row>
    <row r="5" spans="1:11">
      <c r="A5" s="109"/>
      <c r="B5" s="109"/>
      <c r="C5" s="109"/>
      <c r="D5" s="109"/>
      <c r="E5" s="108"/>
      <c r="F5" s="108"/>
      <c r="G5" s="108"/>
      <c r="H5" s="108"/>
      <c r="I5" s="108"/>
      <c r="J5" s="108"/>
      <c r="K5" s="108"/>
    </row>
    <row r="6" spans="1:11">
      <c r="A6" s="109"/>
      <c r="B6" s="109"/>
      <c r="C6" s="109"/>
      <c r="D6" s="109"/>
      <c r="E6" s="108"/>
      <c r="F6" s="108"/>
      <c r="G6" s="108"/>
      <c r="H6" s="108"/>
      <c r="I6" s="108"/>
      <c r="J6" s="108"/>
      <c r="K6" s="108"/>
    </row>
    <row r="7" spans="1:11">
      <c r="A7" s="109"/>
      <c r="B7" s="109"/>
      <c r="C7" s="109"/>
      <c r="D7" s="109"/>
      <c r="E7" s="108"/>
      <c r="F7" s="108"/>
      <c r="G7" s="108"/>
      <c r="H7" s="108"/>
      <c r="I7" s="108"/>
      <c r="J7" s="108"/>
      <c r="K7" s="108"/>
    </row>
    <row r="8" spans="1:11">
      <c r="A8" s="109"/>
      <c r="B8" s="109"/>
      <c r="C8" s="109"/>
      <c r="D8" s="109"/>
      <c r="E8" s="108"/>
      <c r="F8" s="108"/>
      <c r="G8" s="108"/>
      <c r="H8" s="108"/>
      <c r="I8" s="108"/>
      <c r="J8" s="108"/>
      <c r="K8" s="108"/>
    </row>
    <row r="9" spans="1:11">
      <c r="A9" s="109"/>
      <c r="B9" s="109"/>
      <c r="C9" s="109"/>
      <c r="D9" s="109"/>
      <c r="E9" s="108"/>
      <c r="F9" s="108"/>
      <c r="G9" s="108"/>
      <c r="H9" s="108"/>
      <c r="I9" s="108"/>
      <c r="J9" s="108"/>
      <c r="K9" s="108"/>
    </row>
    <row r="10" spans="1:11">
      <c r="A10" s="109"/>
      <c r="B10" s="109"/>
      <c r="C10" s="109"/>
      <c r="D10" s="109"/>
      <c r="E10" s="108"/>
      <c r="F10" s="108"/>
      <c r="G10" s="108"/>
      <c r="H10" s="108"/>
      <c r="I10" s="108"/>
      <c r="J10" s="108"/>
      <c r="K10" s="108"/>
    </row>
    <row r="11" spans="1:11">
      <c r="A11" s="109"/>
      <c r="B11" s="109"/>
      <c r="C11" s="109"/>
      <c r="D11" s="109"/>
      <c r="E11" s="108"/>
      <c r="F11" s="108"/>
      <c r="G11" s="108"/>
      <c r="H11" s="108"/>
      <c r="I11" s="108"/>
      <c r="J11" s="108"/>
      <c r="K11" s="108"/>
    </row>
    <row r="12" spans="1:11">
      <c r="A12" s="109"/>
      <c r="B12" s="109"/>
      <c r="C12" s="109"/>
      <c r="D12" s="109"/>
      <c r="E12" s="108"/>
      <c r="F12" s="108"/>
      <c r="G12" s="108"/>
      <c r="H12" s="108"/>
      <c r="I12" s="108"/>
      <c r="J12" s="108"/>
      <c r="K12" s="108"/>
    </row>
  </sheetData>
  <mergeCells count="1">
    <mergeCell ref="A1:D1"/>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sqref="A1:C1"/>
    </sheetView>
  </sheetViews>
  <sheetFormatPr defaultRowHeight="15"/>
  <cols>
    <col min="1" max="1" width="20" customWidth="1"/>
    <col min="2" max="2" width="16.85546875" customWidth="1"/>
    <col min="3" max="3" width="18.28515625" customWidth="1"/>
  </cols>
  <sheetData>
    <row r="1" spans="1:11" ht="36" customHeight="1">
      <c r="A1" s="859" t="s">
        <v>689</v>
      </c>
      <c r="B1" s="859"/>
      <c r="C1" s="859"/>
      <c r="D1" s="103"/>
      <c r="E1" s="103"/>
      <c r="F1" s="103"/>
      <c r="G1" s="103"/>
      <c r="H1" s="103"/>
      <c r="I1" s="103"/>
      <c r="J1" s="103"/>
      <c r="K1" s="103"/>
    </row>
    <row r="2" spans="1:11" ht="33" customHeight="1">
      <c r="A2" s="115" t="s">
        <v>670</v>
      </c>
      <c r="B2" s="116" t="s">
        <v>671</v>
      </c>
      <c r="C2" s="116" t="s">
        <v>672</v>
      </c>
      <c r="D2" s="108"/>
      <c r="E2" s="108"/>
      <c r="F2" s="108"/>
      <c r="G2" s="108"/>
      <c r="H2" s="108"/>
      <c r="I2" s="108"/>
      <c r="J2" s="108"/>
      <c r="K2" s="108"/>
    </row>
    <row r="3" spans="1:11">
      <c r="A3" s="109"/>
      <c r="B3" s="109"/>
      <c r="C3" s="109"/>
      <c r="D3" s="108"/>
      <c r="E3" s="108"/>
      <c r="F3" s="108"/>
      <c r="G3" s="108"/>
      <c r="H3" s="108"/>
      <c r="I3" s="108"/>
      <c r="J3" s="108"/>
      <c r="K3" s="108"/>
    </row>
    <row r="4" spans="1:11">
      <c r="A4" s="109"/>
      <c r="B4" s="109"/>
      <c r="C4" s="109"/>
      <c r="D4" s="108"/>
      <c r="E4" s="108"/>
      <c r="F4" s="108"/>
      <c r="G4" s="108"/>
      <c r="H4" s="108"/>
      <c r="I4" s="108"/>
      <c r="J4" s="108"/>
      <c r="K4" s="108"/>
    </row>
    <row r="5" spans="1:11">
      <c r="A5" s="109"/>
      <c r="B5" s="109"/>
      <c r="C5" s="109"/>
      <c r="D5" s="108"/>
      <c r="E5" s="108"/>
      <c r="F5" s="108"/>
      <c r="G5" s="108"/>
      <c r="H5" s="108"/>
      <c r="I5" s="108"/>
      <c r="J5" s="108"/>
      <c r="K5" s="108"/>
    </row>
    <row r="6" spans="1:11">
      <c r="A6" s="109"/>
      <c r="B6" s="109"/>
      <c r="C6" s="109"/>
      <c r="D6" s="108"/>
      <c r="E6" s="108"/>
      <c r="F6" s="108"/>
      <c r="G6" s="108"/>
      <c r="H6" s="108"/>
      <c r="I6" s="108"/>
      <c r="J6" s="108"/>
      <c r="K6" s="108"/>
    </row>
    <row r="7" spans="1:11">
      <c r="A7" s="109"/>
      <c r="B7" s="109"/>
      <c r="C7" s="109"/>
      <c r="D7" s="108"/>
      <c r="E7" s="108"/>
      <c r="F7" s="108"/>
      <c r="G7" s="108"/>
      <c r="H7" s="108"/>
      <c r="I7" s="108"/>
      <c r="J7" s="108"/>
      <c r="K7" s="108"/>
    </row>
    <row r="8" spans="1:11">
      <c r="A8" s="109"/>
      <c r="B8" s="109"/>
      <c r="C8" s="109"/>
      <c r="D8" s="108"/>
      <c r="E8" s="108"/>
      <c r="F8" s="108"/>
      <c r="G8" s="108"/>
      <c r="H8" s="108"/>
      <c r="I8" s="108"/>
      <c r="J8" s="108"/>
      <c r="K8" s="108"/>
    </row>
    <row r="9" spans="1:11">
      <c r="A9" s="109"/>
      <c r="B9" s="109"/>
      <c r="C9" s="109"/>
      <c r="D9" s="108"/>
      <c r="E9" s="108"/>
      <c r="F9" s="108"/>
      <c r="G9" s="108"/>
      <c r="H9" s="108"/>
      <c r="I9" s="108"/>
      <c r="J9" s="108"/>
      <c r="K9" s="108"/>
    </row>
    <row r="10" spans="1:11">
      <c r="A10" s="109"/>
      <c r="B10" s="109"/>
      <c r="C10" s="109"/>
      <c r="D10" s="108"/>
      <c r="E10" s="108"/>
      <c r="F10" s="108"/>
      <c r="G10" s="108"/>
      <c r="H10" s="108"/>
      <c r="I10" s="108"/>
      <c r="J10" s="108"/>
      <c r="K10" s="108"/>
    </row>
  </sheetData>
  <mergeCells count="1">
    <mergeCell ref="A1: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election activeCell="J4" sqref="J4:J5"/>
    </sheetView>
  </sheetViews>
  <sheetFormatPr defaultColWidth="34" defaultRowHeight="15"/>
  <cols>
    <col min="1" max="1" width="16.28515625" customWidth="1"/>
    <col min="2" max="2" width="17" customWidth="1"/>
    <col min="3" max="3" width="14" customWidth="1"/>
    <col min="4" max="4" width="12" customWidth="1"/>
    <col min="5" max="5" width="11.85546875" customWidth="1"/>
    <col min="6" max="6" width="13.85546875" customWidth="1"/>
    <col min="7" max="7" width="12.5703125" customWidth="1"/>
    <col min="8" max="8" width="11.140625" customWidth="1"/>
    <col min="9" max="9" width="9.28515625" customWidth="1"/>
    <col min="10" max="10" width="15.5703125" customWidth="1"/>
  </cols>
  <sheetData>
    <row r="1" spans="1:11" ht="19.5" thickBot="1">
      <c r="A1" s="559" t="s">
        <v>66</v>
      </c>
      <c r="B1" s="560"/>
      <c r="C1" s="560"/>
      <c r="D1" s="560"/>
      <c r="E1" s="560"/>
      <c r="F1" s="560"/>
      <c r="G1" s="560"/>
      <c r="H1" s="560"/>
      <c r="I1" s="560"/>
      <c r="J1" s="560"/>
      <c r="K1" s="561"/>
    </row>
    <row r="2" spans="1:11" ht="30.75" customHeight="1" thickBot="1">
      <c r="A2" s="519" t="s">
        <v>67</v>
      </c>
      <c r="B2" s="520"/>
      <c r="C2" s="520"/>
      <c r="D2" s="520"/>
      <c r="E2" s="520"/>
      <c r="F2" s="520"/>
      <c r="G2" s="520"/>
      <c r="H2" s="520"/>
      <c r="I2" s="520"/>
      <c r="J2" s="521"/>
      <c r="K2" s="3"/>
    </row>
    <row r="3" spans="1:11" ht="41.25" customHeight="1" thickBot="1">
      <c r="A3" s="577" t="s">
        <v>68</v>
      </c>
      <c r="B3" s="578"/>
      <c r="C3" s="579" t="s">
        <v>69</v>
      </c>
      <c r="D3" s="580"/>
      <c r="E3" s="567" t="s">
        <v>70</v>
      </c>
      <c r="F3" s="568"/>
      <c r="G3" s="567" t="s">
        <v>71</v>
      </c>
      <c r="H3" s="568"/>
      <c r="I3" s="567" t="s">
        <v>72</v>
      </c>
      <c r="J3" s="568"/>
      <c r="K3" s="3"/>
    </row>
    <row r="4" spans="1:11">
      <c r="A4" s="574" t="s">
        <v>73</v>
      </c>
      <c r="B4" s="574" t="s">
        <v>74</v>
      </c>
      <c r="C4" s="574" t="s">
        <v>73</v>
      </c>
      <c r="D4" s="574" t="s">
        <v>74</v>
      </c>
      <c r="E4" s="575" t="s">
        <v>73</v>
      </c>
      <c r="F4" s="566" t="s">
        <v>74</v>
      </c>
      <c r="G4" s="575" t="s">
        <v>73</v>
      </c>
      <c r="H4" s="566" t="s">
        <v>74</v>
      </c>
      <c r="I4" s="575" t="s">
        <v>73</v>
      </c>
      <c r="J4" s="566" t="s">
        <v>74</v>
      </c>
      <c r="K4" s="581"/>
    </row>
    <row r="5" spans="1:11" ht="15.75" thickBot="1">
      <c r="A5" s="574"/>
      <c r="B5" s="574"/>
      <c r="C5" s="574"/>
      <c r="D5" s="574"/>
      <c r="E5" s="576"/>
      <c r="F5" s="573"/>
      <c r="G5" s="576"/>
      <c r="H5" s="573"/>
      <c r="I5" s="576"/>
      <c r="J5" s="573"/>
      <c r="K5" s="581"/>
    </row>
    <row r="6" spans="1:11">
      <c r="A6" s="5"/>
      <c r="B6" s="5"/>
      <c r="C6" s="5"/>
      <c r="D6" s="5"/>
    </row>
    <row r="7" spans="1:11">
      <c r="A7" s="5"/>
      <c r="B7" s="5"/>
      <c r="C7" s="5"/>
      <c r="D7" s="5"/>
    </row>
    <row r="8" spans="1:11">
      <c r="A8" s="5"/>
      <c r="B8" s="5"/>
      <c r="C8" s="5"/>
      <c r="D8" s="5"/>
    </row>
    <row r="9" spans="1:11">
      <c r="A9" s="5"/>
      <c r="B9" s="5"/>
      <c r="C9" s="5"/>
      <c r="D9" s="5"/>
    </row>
    <row r="10" spans="1:11">
      <c r="A10" s="5"/>
      <c r="B10" s="5"/>
      <c r="C10" s="5"/>
      <c r="D10" s="5"/>
    </row>
    <row r="11" spans="1:11">
      <c r="A11" s="5"/>
      <c r="B11" s="5"/>
      <c r="C11" s="5"/>
      <c r="D11" s="5"/>
    </row>
  </sheetData>
  <mergeCells count="18">
    <mergeCell ref="K4:K5"/>
    <mergeCell ref="G4:G5"/>
    <mergeCell ref="H4:H5"/>
    <mergeCell ref="I4:I5"/>
    <mergeCell ref="J4:J5"/>
    <mergeCell ref="A1:K1"/>
    <mergeCell ref="A2:J2"/>
    <mergeCell ref="A3:B3"/>
    <mergeCell ref="C3:D3"/>
    <mergeCell ref="E3:F3"/>
    <mergeCell ref="G3:H3"/>
    <mergeCell ref="I3:J3"/>
    <mergeCell ref="F4:F5"/>
    <mergeCell ref="A4:A5"/>
    <mergeCell ref="B4:B5"/>
    <mergeCell ref="C4:C5"/>
    <mergeCell ref="D4:D5"/>
    <mergeCell ref="E4:E5"/>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B6" sqref="B6"/>
    </sheetView>
  </sheetViews>
  <sheetFormatPr defaultRowHeight="15"/>
  <cols>
    <col min="1" max="1" width="28" bestFit="1" customWidth="1"/>
    <col min="2" max="2" width="19.7109375" bestFit="1" customWidth="1"/>
    <col min="4" max="4" width="48" bestFit="1" customWidth="1"/>
    <col min="5" max="5" width="38" bestFit="1" customWidth="1"/>
  </cols>
  <sheetData>
    <row r="1" spans="1:9">
      <c r="A1" s="862" t="s">
        <v>673</v>
      </c>
      <c r="B1" s="862"/>
      <c r="C1" s="862"/>
      <c r="D1" s="862"/>
      <c r="E1" s="862"/>
      <c r="F1" s="103"/>
      <c r="G1" s="103"/>
      <c r="H1" s="103"/>
      <c r="I1" s="103"/>
    </row>
    <row r="2" spans="1:9">
      <c r="A2" s="108"/>
      <c r="B2" s="108"/>
      <c r="C2" s="108"/>
      <c r="D2" s="108"/>
      <c r="E2" s="108"/>
      <c r="F2" s="108"/>
      <c r="G2" s="108"/>
      <c r="H2" s="108"/>
      <c r="I2" s="108"/>
    </row>
    <row r="3" spans="1:9">
      <c r="A3" s="111" t="s">
        <v>665</v>
      </c>
      <c r="B3" s="111" t="s">
        <v>666</v>
      </c>
      <c r="C3" s="111" t="s">
        <v>667</v>
      </c>
      <c r="D3" s="111" t="s">
        <v>668</v>
      </c>
      <c r="E3" s="111" t="s">
        <v>669</v>
      </c>
      <c r="F3" s="39"/>
      <c r="G3" s="39"/>
      <c r="H3" s="39"/>
      <c r="I3" s="39"/>
    </row>
    <row r="4" spans="1:9">
      <c r="A4" s="109"/>
      <c r="B4" s="109"/>
      <c r="C4" s="109"/>
      <c r="D4" s="109"/>
      <c r="E4" s="109"/>
      <c r="F4" s="108"/>
      <c r="G4" s="108"/>
      <c r="H4" s="108"/>
      <c r="I4" s="108"/>
    </row>
    <row r="5" spans="1:9">
      <c r="A5" s="109"/>
      <c r="B5" s="109"/>
      <c r="C5" s="109"/>
      <c r="D5" s="109"/>
      <c r="E5" s="109"/>
      <c r="F5" s="108"/>
      <c r="G5" s="108"/>
      <c r="H5" s="108"/>
      <c r="I5" s="108"/>
    </row>
    <row r="6" spans="1:9">
      <c r="A6" s="109"/>
      <c r="B6" s="109"/>
      <c r="C6" s="109"/>
      <c r="D6" s="109"/>
      <c r="E6" s="109"/>
      <c r="F6" s="108"/>
      <c r="G6" s="108"/>
      <c r="H6" s="108"/>
      <c r="I6" s="108"/>
    </row>
    <row r="7" spans="1:9">
      <c r="A7" s="109"/>
      <c r="B7" s="109"/>
      <c r="C7" s="109"/>
      <c r="D7" s="109"/>
      <c r="E7" s="109"/>
      <c r="F7" s="108"/>
      <c r="G7" s="108"/>
      <c r="H7" s="108"/>
      <c r="I7" s="108"/>
    </row>
    <row r="8" spans="1:9">
      <c r="A8" s="109"/>
      <c r="B8" s="109"/>
      <c r="C8" s="109"/>
      <c r="D8" s="109"/>
      <c r="E8" s="109"/>
      <c r="F8" s="108"/>
      <c r="G8" s="108"/>
      <c r="H8" s="108"/>
      <c r="I8" s="108"/>
    </row>
    <row r="9" spans="1:9">
      <c r="A9" s="109"/>
      <c r="B9" s="109"/>
      <c r="C9" s="109"/>
      <c r="D9" s="109"/>
      <c r="E9" s="109"/>
      <c r="F9" s="108"/>
      <c r="G9" s="108"/>
      <c r="H9" s="108"/>
      <c r="I9" s="108"/>
    </row>
    <row r="10" spans="1:9">
      <c r="A10" s="109"/>
      <c r="B10" s="109"/>
      <c r="C10" s="109"/>
      <c r="D10" s="109"/>
      <c r="E10" s="109"/>
      <c r="F10" s="108"/>
      <c r="G10" s="108"/>
      <c r="H10" s="108"/>
      <c r="I10" s="108"/>
    </row>
    <row r="11" spans="1:9">
      <c r="A11" s="109"/>
      <c r="B11" s="109"/>
      <c r="C11" s="109"/>
      <c r="D11" s="109"/>
      <c r="E11" s="109"/>
      <c r="F11" s="108"/>
      <c r="G11" s="108"/>
      <c r="H11" s="108"/>
      <c r="I11" s="108"/>
    </row>
    <row r="12" spans="1:9">
      <c r="A12" s="109"/>
      <c r="B12" s="109"/>
      <c r="C12" s="109"/>
      <c r="D12" s="109"/>
      <c r="E12" s="109"/>
      <c r="F12" s="108"/>
      <c r="G12" s="108"/>
      <c r="H12" s="108"/>
      <c r="I12" s="108"/>
    </row>
    <row r="13" spans="1:9">
      <c r="A13" s="109"/>
      <c r="B13" s="109"/>
      <c r="C13" s="109"/>
      <c r="D13" s="109"/>
      <c r="E13" s="109"/>
      <c r="F13" s="108"/>
      <c r="G13" s="108"/>
      <c r="H13" s="108"/>
      <c r="I13" s="108"/>
    </row>
    <row r="14" spans="1:9">
      <c r="A14" s="109"/>
      <c r="B14" s="109"/>
      <c r="C14" s="109"/>
      <c r="D14" s="109"/>
      <c r="E14" s="109"/>
      <c r="F14" s="108"/>
      <c r="G14" s="108"/>
      <c r="H14" s="108"/>
      <c r="I14" s="108"/>
    </row>
    <row r="15" spans="1:9">
      <c r="A15" s="109"/>
      <c r="B15" s="109"/>
      <c r="C15" s="109"/>
      <c r="D15" s="109"/>
      <c r="E15" s="109"/>
      <c r="F15" s="108"/>
      <c r="G15" s="108"/>
      <c r="H15" s="108"/>
      <c r="I15" s="108"/>
    </row>
    <row r="16" spans="1:9">
      <c r="A16" s="109"/>
      <c r="B16" s="109"/>
      <c r="C16" s="109"/>
      <c r="D16" s="109"/>
      <c r="E16" s="109"/>
      <c r="F16" s="108"/>
      <c r="G16" s="108"/>
      <c r="H16" s="108"/>
      <c r="I16" s="108"/>
    </row>
  </sheetData>
  <mergeCells count="1">
    <mergeCell ref="A1:E1"/>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activeCell="A2" sqref="A2"/>
    </sheetView>
  </sheetViews>
  <sheetFormatPr defaultRowHeight="15"/>
  <cols>
    <col min="2" max="2" width="32.5703125" customWidth="1"/>
    <col min="3" max="3" width="39" bestFit="1" customWidth="1"/>
  </cols>
  <sheetData>
    <row r="1" spans="1:11">
      <c r="A1" s="862" t="s">
        <v>677</v>
      </c>
      <c r="B1" s="863"/>
      <c r="C1" s="863"/>
      <c r="D1" s="863"/>
      <c r="E1" s="863"/>
      <c r="F1" s="863"/>
      <c r="G1" s="863"/>
      <c r="H1" s="863"/>
      <c r="I1" s="863"/>
      <c r="J1" s="863"/>
      <c r="K1" s="863"/>
    </row>
    <row r="2" spans="1:11" ht="30">
      <c r="A2" s="112" t="s">
        <v>2</v>
      </c>
      <c r="B2" s="110" t="s">
        <v>675</v>
      </c>
      <c r="C2" s="110" t="s">
        <v>676</v>
      </c>
      <c r="D2" s="108"/>
      <c r="E2" s="108"/>
      <c r="F2" s="108"/>
      <c r="G2" s="108"/>
      <c r="H2" s="108"/>
      <c r="I2" s="108"/>
      <c r="J2" s="108"/>
      <c r="K2" s="108"/>
    </row>
    <row r="3" spans="1:11">
      <c r="A3" s="109"/>
      <c r="B3" s="109"/>
      <c r="C3" s="109"/>
      <c r="D3" s="108"/>
      <c r="E3" s="108"/>
      <c r="F3" s="108"/>
      <c r="G3" s="108"/>
      <c r="H3" s="108"/>
      <c r="I3" s="108"/>
      <c r="J3" s="108"/>
      <c r="K3" s="108"/>
    </row>
    <row r="4" spans="1:11">
      <c r="A4" s="109"/>
      <c r="B4" s="109"/>
      <c r="C4" s="109"/>
      <c r="D4" s="108"/>
      <c r="E4" s="108"/>
      <c r="F4" s="108"/>
      <c r="G4" s="108"/>
      <c r="H4" s="108"/>
      <c r="I4" s="108"/>
      <c r="J4" s="108"/>
      <c r="K4" s="108"/>
    </row>
    <row r="5" spans="1:11">
      <c r="A5" s="109"/>
      <c r="B5" s="109"/>
      <c r="C5" s="109"/>
      <c r="D5" s="108"/>
      <c r="E5" s="108"/>
      <c r="F5" s="108"/>
      <c r="G5" s="108"/>
      <c r="H5" s="108"/>
      <c r="I5" s="108"/>
      <c r="J5" s="108"/>
      <c r="K5" s="108"/>
    </row>
    <row r="6" spans="1:11">
      <c r="A6" s="109"/>
      <c r="B6" s="109"/>
      <c r="C6" s="109"/>
      <c r="D6" s="108"/>
      <c r="E6" s="108"/>
      <c r="F6" s="108"/>
      <c r="G6" s="108"/>
      <c r="H6" s="108"/>
      <c r="I6" s="108"/>
      <c r="J6" s="108"/>
      <c r="K6" s="108"/>
    </row>
    <row r="7" spans="1:11">
      <c r="A7" s="109"/>
      <c r="B7" s="109"/>
      <c r="C7" s="109"/>
      <c r="D7" s="108"/>
      <c r="E7" s="108"/>
      <c r="F7" s="108"/>
      <c r="G7" s="108"/>
      <c r="H7" s="108"/>
      <c r="I7" s="108"/>
      <c r="J7" s="108"/>
      <c r="K7" s="108"/>
    </row>
    <row r="8" spans="1:11">
      <c r="A8" s="109"/>
      <c r="B8" s="109"/>
      <c r="C8" s="109"/>
      <c r="D8" s="108"/>
      <c r="E8" s="108"/>
      <c r="F8" s="108"/>
      <c r="G8" s="108"/>
      <c r="H8" s="108"/>
      <c r="I8" s="108"/>
      <c r="J8" s="108"/>
      <c r="K8" s="108"/>
    </row>
    <row r="9" spans="1:11">
      <c r="A9" s="109"/>
      <c r="B9" s="109"/>
      <c r="C9" s="109"/>
      <c r="D9" s="108"/>
      <c r="E9" s="108"/>
      <c r="F9" s="108"/>
      <c r="G9" s="108"/>
      <c r="H9" s="108"/>
      <c r="I9" s="108"/>
      <c r="J9" s="108"/>
      <c r="K9" s="108"/>
    </row>
    <row r="10" spans="1:11">
      <c r="A10" s="109"/>
      <c r="B10" s="109"/>
      <c r="C10" s="109"/>
      <c r="D10" s="108"/>
      <c r="E10" s="108"/>
      <c r="F10" s="108"/>
      <c r="G10" s="108"/>
      <c r="H10" s="108"/>
      <c r="I10" s="108"/>
      <c r="J10" s="108"/>
      <c r="K10" s="108"/>
    </row>
    <row r="11" spans="1:11">
      <c r="A11" s="109"/>
      <c r="B11" s="109"/>
      <c r="C11" s="109"/>
      <c r="D11" s="108"/>
      <c r="E11" s="108"/>
      <c r="F11" s="108"/>
      <c r="G11" s="108"/>
      <c r="H11" s="108"/>
      <c r="I11" s="108"/>
      <c r="J11" s="108"/>
      <c r="K11" s="108"/>
    </row>
    <row r="12" spans="1:11">
      <c r="A12" s="109"/>
      <c r="B12" s="109"/>
      <c r="C12" s="109"/>
      <c r="D12" s="108"/>
      <c r="E12" s="108"/>
      <c r="F12" s="108"/>
      <c r="G12" s="108"/>
      <c r="H12" s="108"/>
      <c r="I12" s="108"/>
      <c r="J12" s="108"/>
      <c r="K12" s="108"/>
    </row>
  </sheetData>
  <mergeCells count="1">
    <mergeCell ref="A1:K1"/>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G11" sqref="G11"/>
    </sheetView>
  </sheetViews>
  <sheetFormatPr defaultRowHeight="15"/>
  <sheetData>
    <row r="1" spans="1:11">
      <c r="A1" s="862" t="s">
        <v>685</v>
      </c>
      <c r="B1" s="863"/>
      <c r="C1" s="863"/>
      <c r="D1" s="863"/>
      <c r="E1" s="863"/>
      <c r="F1" s="863"/>
      <c r="G1" s="863"/>
      <c r="H1" s="863"/>
      <c r="I1" s="863"/>
      <c r="J1" s="863"/>
      <c r="K1" s="863"/>
    </row>
    <row r="2" spans="1:11">
      <c r="A2" s="108"/>
      <c r="B2" s="108"/>
      <c r="C2" s="108"/>
      <c r="D2" s="108"/>
      <c r="E2" s="108"/>
      <c r="F2" s="108"/>
      <c r="G2" s="108"/>
      <c r="H2" s="108"/>
      <c r="I2" s="108"/>
      <c r="J2" s="108"/>
      <c r="K2" s="108"/>
    </row>
    <row r="3" spans="1:11">
      <c r="A3" s="108" t="s">
        <v>678</v>
      </c>
      <c r="B3" s="108" t="s">
        <v>679</v>
      </c>
      <c r="C3" s="108"/>
      <c r="D3" s="108"/>
      <c r="E3" s="108"/>
      <c r="F3" s="108"/>
      <c r="G3" s="108"/>
      <c r="H3" s="108"/>
      <c r="I3" s="108"/>
      <c r="J3" s="108"/>
      <c r="K3" s="108"/>
    </row>
    <row r="4" spans="1:11">
      <c r="A4" s="108"/>
      <c r="B4" s="108"/>
      <c r="C4" s="108"/>
      <c r="D4" s="108"/>
      <c r="E4" s="108"/>
      <c r="F4" s="108"/>
      <c r="G4" s="108"/>
      <c r="H4" s="108"/>
      <c r="I4" s="108"/>
      <c r="J4" s="108"/>
      <c r="K4" s="108"/>
    </row>
    <row r="5" spans="1:11">
      <c r="A5" s="108"/>
      <c r="B5" s="108"/>
      <c r="C5" s="108"/>
      <c r="D5" s="108"/>
      <c r="E5" s="108"/>
      <c r="F5" s="108"/>
      <c r="G5" s="108"/>
      <c r="H5" s="108"/>
      <c r="I5" s="108"/>
      <c r="J5" s="108"/>
      <c r="K5" s="108"/>
    </row>
    <row r="6" spans="1:11">
      <c r="A6" s="108"/>
      <c r="B6" s="108"/>
      <c r="C6" s="108"/>
      <c r="D6" s="108"/>
      <c r="E6" s="108"/>
      <c r="F6" s="108"/>
      <c r="G6" s="108"/>
      <c r="H6" s="108"/>
      <c r="I6" s="108"/>
      <c r="J6" s="108"/>
      <c r="K6" s="108"/>
    </row>
    <row r="7" spans="1:11">
      <c r="A7" s="108"/>
      <c r="B7" s="108"/>
      <c r="C7" s="108"/>
      <c r="D7" s="108"/>
      <c r="E7" s="108"/>
      <c r="F7" s="108"/>
      <c r="G7" s="108"/>
      <c r="H7" s="108"/>
      <c r="I7" s="108"/>
      <c r="J7" s="108"/>
      <c r="K7" s="108"/>
    </row>
    <row r="8" spans="1:11">
      <c r="A8" s="108" t="s">
        <v>680</v>
      </c>
      <c r="B8" s="108"/>
      <c r="C8" s="108"/>
      <c r="D8" s="108"/>
      <c r="E8" s="108"/>
      <c r="F8" s="108"/>
      <c r="G8" s="108"/>
      <c r="H8" s="108"/>
      <c r="I8" s="108"/>
      <c r="J8" s="108"/>
      <c r="K8" s="108"/>
    </row>
    <row r="9" spans="1:11">
      <c r="A9" s="108" t="s">
        <v>681</v>
      </c>
      <c r="B9" s="108" t="s">
        <v>679</v>
      </c>
      <c r="C9" s="108"/>
      <c r="D9" s="108"/>
      <c r="E9" s="108"/>
      <c r="F9" s="108"/>
      <c r="G9" s="108"/>
      <c r="H9" s="108"/>
      <c r="I9" s="108"/>
      <c r="J9" s="108"/>
      <c r="K9" s="108"/>
    </row>
    <row r="10" spans="1:11">
      <c r="A10" s="108"/>
      <c r="B10" s="108"/>
      <c r="C10" s="108"/>
      <c r="D10" s="108"/>
      <c r="E10" s="108"/>
      <c r="F10" s="108"/>
      <c r="G10" s="108"/>
      <c r="H10" s="108"/>
      <c r="I10" s="108"/>
      <c r="J10" s="108"/>
      <c r="K10" s="108"/>
    </row>
    <row r="11" spans="1:11">
      <c r="A11" s="108"/>
      <c r="B11" s="108"/>
      <c r="C11" s="108"/>
      <c r="D11" s="108"/>
      <c r="E11" s="108"/>
      <c r="F11" s="108"/>
      <c r="G11" s="108"/>
      <c r="H11" s="108"/>
      <c r="I11" s="108"/>
      <c r="J11" s="108"/>
      <c r="K11" s="108"/>
    </row>
    <row r="12" spans="1:11">
      <c r="A12" s="108"/>
      <c r="B12" s="108"/>
      <c r="C12" s="108"/>
      <c r="D12" s="108"/>
      <c r="E12" s="108"/>
      <c r="F12" s="108"/>
      <c r="G12" s="108"/>
      <c r="H12" s="108"/>
      <c r="I12" s="108"/>
      <c r="J12" s="108"/>
      <c r="K12" s="108"/>
    </row>
    <row r="13" spans="1:11">
      <c r="A13" s="108"/>
      <c r="B13" s="108"/>
      <c r="C13" s="108"/>
      <c r="D13" s="108"/>
      <c r="E13" s="108"/>
      <c r="F13" s="108"/>
      <c r="G13" s="108"/>
      <c r="H13" s="108"/>
      <c r="I13" s="108"/>
      <c r="J13" s="108"/>
      <c r="K13" s="108"/>
    </row>
    <row r="14" spans="1:11">
      <c r="A14" s="108" t="s">
        <v>680</v>
      </c>
      <c r="B14" s="108"/>
      <c r="C14" s="108"/>
      <c r="D14" s="108"/>
      <c r="E14" s="108"/>
      <c r="F14" s="108"/>
      <c r="G14" s="108"/>
      <c r="H14" s="108"/>
      <c r="I14" s="108"/>
      <c r="J14" s="108"/>
      <c r="K14" s="108"/>
    </row>
    <row r="15" spans="1:11">
      <c r="A15" s="108" t="s">
        <v>682</v>
      </c>
      <c r="B15" s="108" t="s">
        <v>679</v>
      </c>
      <c r="C15" s="108"/>
      <c r="D15" s="108"/>
      <c r="E15" s="108"/>
      <c r="F15" s="108"/>
      <c r="G15" s="108"/>
      <c r="H15" s="108"/>
      <c r="I15" s="108"/>
      <c r="J15" s="108"/>
      <c r="K15" s="108"/>
    </row>
    <row r="16" spans="1:11">
      <c r="A16" s="108"/>
      <c r="B16" s="108"/>
      <c r="C16" s="108"/>
      <c r="D16" s="108"/>
      <c r="E16" s="108"/>
      <c r="F16" s="108"/>
      <c r="G16" s="108"/>
      <c r="H16" s="108"/>
      <c r="I16" s="108"/>
      <c r="J16" s="108"/>
      <c r="K16" s="108"/>
    </row>
    <row r="17" spans="1:11">
      <c r="A17" s="108"/>
      <c r="B17" s="108"/>
      <c r="C17" s="108"/>
      <c r="D17" s="108"/>
      <c r="E17" s="108"/>
      <c r="F17" s="108"/>
      <c r="G17" s="108"/>
      <c r="H17" s="108"/>
      <c r="I17" s="108"/>
      <c r="J17" s="108"/>
      <c r="K17" s="108"/>
    </row>
    <row r="18" spans="1:11">
      <c r="A18" s="108"/>
      <c r="B18" s="108"/>
      <c r="C18" s="108"/>
      <c r="D18" s="108"/>
      <c r="E18" s="108"/>
      <c r="F18" s="108"/>
      <c r="G18" s="108"/>
      <c r="H18" s="108"/>
      <c r="I18" s="108"/>
      <c r="J18" s="108"/>
      <c r="K18" s="108"/>
    </row>
    <row r="19" spans="1:11">
      <c r="A19" s="108"/>
      <c r="B19" s="108"/>
      <c r="C19" s="108"/>
      <c r="D19" s="108"/>
      <c r="E19" s="108"/>
      <c r="F19" s="108"/>
      <c r="G19" s="108"/>
      <c r="H19" s="108"/>
      <c r="I19" s="108"/>
      <c r="J19" s="108"/>
      <c r="K19" s="108"/>
    </row>
    <row r="20" spans="1:11">
      <c r="A20" s="108" t="s">
        <v>680</v>
      </c>
      <c r="B20" s="108"/>
      <c r="C20" s="108"/>
      <c r="D20" s="108"/>
      <c r="E20" s="108"/>
      <c r="F20" s="108"/>
      <c r="G20" s="108"/>
      <c r="H20" s="108"/>
      <c r="I20" s="108"/>
      <c r="J20" s="108"/>
      <c r="K20" s="108"/>
    </row>
    <row r="21" spans="1:11">
      <c r="A21" s="108" t="s">
        <v>683</v>
      </c>
      <c r="B21" s="108" t="s">
        <v>679</v>
      </c>
      <c r="C21" s="108"/>
      <c r="D21" s="108"/>
      <c r="E21" s="108"/>
      <c r="F21" s="108"/>
      <c r="G21" s="108"/>
      <c r="H21" s="108"/>
      <c r="I21" s="108"/>
      <c r="J21" s="108"/>
      <c r="K21" s="108"/>
    </row>
    <row r="22" spans="1:11">
      <c r="A22" s="108"/>
      <c r="B22" s="108"/>
      <c r="C22" s="108"/>
      <c r="D22" s="108"/>
      <c r="E22" s="108"/>
      <c r="F22" s="108"/>
      <c r="G22" s="108"/>
      <c r="H22" s="108"/>
      <c r="I22" s="108"/>
      <c r="J22" s="108"/>
      <c r="K22" s="108"/>
    </row>
    <row r="23" spans="1:11">
      <c r="A23" s="108"/>
      <c r="B23" s="108"/>
      <c r="C23" s="108"/>
      <c r="D23" s="108"/>
      <c r="E23" s="108"/>
      <c r="F23" s="108"/>
      <c r="G23" s="108"/>
      <c r="H23" s="108"/>
      <c r="I23" s="108"/>
      <c r="J23" s="108"/>
      <c r="K23" s="108"/>
    </row>
    <row r="24" spans="1:11">
      <c r="A24" s="108"/>
      <c r="B24" s="108"/>
      <c r="C24" s="108"/>
      <c r="D24" s="108"/>
      <c r="E24" s="108"/>
      <c r="F24" s="108"/>
      <c r="G24" s="108"/>
      <c r="H24" s="108"/>
      <c r="I24" s="108"/>
      <c r="J24" s="108"/>
      <c r="K24" s="108"/>
    </row>
    <row r="25" spans="1:11">
      <c r="A25" s="108"/>
      <c r="B25" s="108"/>
      <c r="C25" s="108"/>
      <c r="D25" s="108"/>
      <c r="E25" s="108"/>
      <c r="F25" s="108"/>
      <c r="G25" s="108"/>
      <c r="H25" s="108"/>
      <c r="I25" s="108"/>
      <c r="J25" s="108"/>
      <c r="K25" s="108"/>
    </row>
    <row r="26" spans="1:11">
      <c r="A26" s="108" t="s">
        <v>680</v>
      </c>
      <c r="B26" s="108"/>
      <c r="C26" s="108"/>
      <c r="D26" s="108"/>
      <c r="E26" s="108"/>
      <c r="F26" s="108"/>
      <c r="G26" s="108"/>
      <c r="H26" s="108"/>
      <c r="I26" s="108"/>
      <c r="J26" s="108"/>
      <c r="K26" s="108"/>
    </row>
    <row r="27" spans="1:11">
      <c r="A27" s="108" t="s">
        <v>684</v>
      </c>
      <c r="B27" s="108" t="s">
        <v>679</v>
      </c>
      <c r="C27" s="108"/>
      <c r="D27" s="108"/>
      <c r="E27" s="108"/>
      <c r="F27" s="108"/>
      <c r="G27" s="108"/>
      <c r="H27" s="108"/>
      <c r="I27" s="108"/>
      <c r="J27" s="108"/>
      <c r="K27" s="108"/>
    </row>
    <row r="28" spans="1:11">
      <c r="A28" s="108"/>
      <c r="B28" s="108"/>
      <c r="C28" s="108"/>
      <c r="D28" s="108"/>
      <c r="E28" s="108"/>
      <c r="F28" s="108"/>
      <c r="G28" s="108"/>
      <c r="H28" s="108"/>
      <c r="I28" s="108"/>
      <c r="J28" s="108"/>
      <c r="K28" s="108"/>
    </row>
    <row r="29" spans="1:11">
      <c r="A29" s="108"/>
      <c r="B29" s="108"/>
      <c r="C29" s="108"/>
      <c r="D29" s="108"/>
      <c r="E29" s="108"/>
      <c r="F29" s="108"/>
      <c r="G29" s="108"/>
      <c r="H29" s="108"/>
      <c r="I29" s="108"/>
      <c r="J29" s="108"/>
      <c r="K29" s="108"/>
    </row>
    <row r="30" spans="1:11">
      <c r="A30" s="108"/>
      <c r="B30" s="108"/>
      <c r="C30" s="108"/>
      <c r="D30" s="108"/>
      <c r="E30" s="108"/>
      <c r="F30" s="108"/>
      <c r="G30" s="108"/>
      <c r="H30" s="108"/>
      <c r="I30" s="108"/>
      <c r="J30" s="108"/>
      <c r="K30" s="108"/>
    </row>
    <row r="31" spans="1:11">
      <c r="A31" s="108"/>
      <c r="B31" s="108"/>
      <c r="C31" s="108"/>
      <c r="D31" s="108"/>
      <c r="E31" s="108"/>
      <c r="F31" s="108"/>
      <c r="G31" s="108"/>
      <c r="H31" s="108"/>
      <c r="I31" s="108"/>
      <c r="J31" s="108"/>
      <c r="K31" s="108"/>
    </row>
    <row r="32" spans="1:11">
      <c r="A32" s="108" t="s">
        <v>680</v>
      </c>
      <c r="B32" s="108"/>
      <c r="C32" s="108"/>
      <c r="D32" s="108"/>
      <c r="E32" s="108"/>
      <c r="F32" s="108"/>
      <c r="G32" s="108"/>
      <c r="H32" s="108"/>
      <c r="I32" s="108"/>
      <c r="J32" s="108"/>
      <c r="K32" s="108"/>
    </row>
    <row r="33" spans="1:11">
      <c r="A33" s="108"/>
      <c r="B33" s="108"/>
      <c r="C33" s="108"/>
      <c r="D33" s="108"/>
      <c r="E33" s="108"/>
      <c r="F33" s="108"/>
      <c r="G33" s="108"/>
      <c r="H33" s="108"/>
      <c r="I33" s="108"/>
      <c r="J33" s="108"/>
      <c r="K33" s="108"/>
    </row>
    <row r="34" spans="1:11">
      <c r="A34" s="108"/>
      <c r="B34" s="108"/>
      <c r="C34" s="108"/>
      <c r="D34" s="108"/>
      <c r="E34" s="108"/>
      <c r="F34" s="108"/>
      <c r="G34" s="108"/>
      <c r="H34" s="108"/>
      <c r="I34" s="108"/>
      <c r="J34" s="108"/>
      <c r="K34" s="108"/>
    </row>
    <row r="35" spans="1:11">
      <c r="A35" s="108"/>
      <c r="B35" s="108"/>
      <c r="C35" s="108"/>
      <c r="D35" s="108"/>
      <c r="E35" s="108"/>
      <c r="F35" s="108"/>
      <c r="G35" s="108"/>
      <c r="H35" s="108"/>
      <c r="I35" s="108"/>
      <c r="J35" s="108"/>
      <c r="K35" s="108"/>
    </row>
  </sheetData>
  <mergeCells count="1">
    <mergeCell ref="A1:K1"/>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2" sqref="B2"/>
    </sheetView>
  </sheetViews>
  <sheetFormatPr defaultRowHeight="15"/>
  <cols>
    <col min="1" max="1" width="16.28515625" bestFit="1" customWidth="1"/>
    <col min="2" max="2" width="32" bestFit="1" customWidth="1"/>
  </cols>
  <sheetData>
    <row r="1" spans="1:11">
      <c r="A1" s="862" t="s">
        <v>688</v>
      </c>
      <c r="B1" s="862"/>
      <c r="C1" s="862"/>
      <c r="D1" s="862"/>
      <c r="E1" s="862"/>
      <c r="F1" s="862"/>
      <c r="G1" s="862"/>
      <c r="H1" s="862"/>
      <c r="I1" s="862"/>
      <c r="J1" s="862"/>
      <c r="K1" s="862"/>
    </row>
    <row r="2" spans="1:11">
      <c r="A2" s="108"/>
      <c r="B2" s="108"/>
      <c r="C2" s="108"/>
      <c r="D2" s="108"/>
      <c r="E2" s="108"/>
      <c r="F2" s="108"/>
      <c r="G2" s="108"/>
      <c r="H2" s="108"/>
      <c r="I2" s="108"/>
      <c r="J2" s="108"/>
      <c r="K2" s="108"/>
    </row>
    <row r="3" spans="1:11">
      <c r="A3" s="112" t="s">
        <v>686</v>
      </c>
      <c r="B3" s="112" t="s">
        <v>687</v>
      </c>
      <c r="C3" s="108"/>
      <c r="D3" s="108"/>
      <c r="E3" s="108"/>
      <c r="F3" s="108"/>
      <c r="G3" s="108"/>
      <c r="H3" s="108"/>
      <c r="I3" s="108"/>
      <c r="J3" s="108"/>
      <c r="K3" s="108"/>
    </row>
    <row r="4" spans="1:11">
      <c r="A4" s="109"/>
      <c r="B4" s="109"/>
      <c r="C4" s="108"/>
      <c r="D4" s="108"/>
      <c r="E4" s="108"/>
      <c r="F4" s="108"/>
      <c r="G4" s="108"/>
      <c r="H4" s="108"/>
      <c r="I4" s="108"/>
      <c r="J4" s="108"/>
      <c r="K4" s="108"/>
    </row>
    <row r="5" spans="1:11">
      <c r="A5" s="109"/>
      <c r="B5" s="109"/>
      <c r="C5" s="108"/>
      <c r="D5" s="108"/>
      <c r="E5" s="108"/>
      <c r="F5" s="108"/>
      <c r="G5" s="108"/>
      <c r="H5" s="108"/>
      <c r="I5" s="108"/>
      <c r="J5" s="108"/>
      <c r="K5" s="108"/>
    </row>
    <row r="6" spans="1:11">
      <c r="A6" s="109"/>
      <c r="B6" s="109"/>
      <c r="C6" s="108"/>
      <c r="D6" s="108"/>
      <c r="E6" s="108"/>
      <c r="F6" s="108"/>
      <c r="G6" s="108"/>
      <c r="H6" s="108"/>
      <c r="I6" s="108"/>
      <c r="J6" s="108"/>
      <c r="K6" s="108"/>
    </row>
    <row r="7" spans="1:11">
      <c r="A7" s="109"/>
      <c r="B7" s="109"/>
      <c r="C7" s="108"/>
      <c r="D7" s="108"/>
      <c r="E7" s="108"/>
      <c r="F7" s="108"/>
      <c r="G7" s="108"/>
      <c r="H7" s="108"/>
      <c r="I7" s="108"/>
      <c r="J7" s="108"/>
      <c r="K7" s="108"/>
    </row>
    <row r="8" spans="1:11">
      <c r="A8" s="109"/>
      <c r="B8" s="109"/>
      <c r="C8" s="108"/>
      <c r="D8" s="108"/>
      <c r="E8" s="108"/>
      <c r="F8" s="108"/>
      <c r="G8" s="108"/>
      <c r="H8" s="108"/>
      <c r="I8" s="108"/>
      <c r="J8" s="108"/>
      <c r="K8" s="108"/>
    </row>
    <row r="9" spans="1:11">
      <c r="A9" s="109"/>
      <c r="B9" s="109"/>
      <c r="C9" s="108"/>
      <c r="D9" s="108"/>
      <c r="E9" s="108"/>
      <c r="F9" s="108"/>
      <c r="G9" s="108"/>
      <c r="H9" s="108"/>
      <c r="I9" s="108"/>
      <c r="J9" s="108"/>
      <c r="K9" s="108"/>
    </row>
    <row r="10" spans="1:11">
      <c r="A10" s="109"/>
      <c r="B10" s="109"/>
      <c r="C10" s="108"/>
      <c r="D10" s="108"/>
      <c r="E10" s="108"/>
      <c r="F10" s="108"/>
      <c r="G10" s="108"/>
      <c r="H10" s="108"/>
      <c r="I10" s="108"/>
      <c r="J10" s="108"/>
      <c r="K10" s="108"/>
    </row>
    <row r="11" spans="1:11">
      <c r="A11" s="109"/>
      <c r="B11" s="109"/>
      <c r="C11" s="108"/>
      <c r="D11" s="108"/>
      <c r="E11" s="108"/>
      <c r="F11" s="108"/>
      <c r="G11" s="108"/>
      <c r="H11" s="108"/>
      <c r="I11" s="108"/>
      <c r="J11" s="108"/>
      <c r="K11" s="108"/>
    </row>
    <row r="12" spans="1:11">
      <c r="A12" s="109"/>
      <c r="B12" s="109"/>
      <c r="C12" s="108"/>
      <c r="D12" s="108"/>
      <c r="E12" s="108"/>
      <c r="F12" s="108"/>
      <c r="G12" s="108"/>
      <c r="H12" s="108"/>
      <c r="I12" s="108"/>
      <c r="J12" s="108"/>
      <c r="K12" s="108"/>
    </row>
    <row r="13" spans="1:11">
      <c r="A13" s="109"/>
      <c r="B13" s="109"/>
      <c r="C13" s="108"/>
      <c r="D13" s="108"/>
      <c r="E13" s="108"/>
      <c r="F13" s="108"/>
      <c r="G13" s="108"/>
      <c r="H13" s="108"/>
      <c r="I13" s="108"/>
      <c r="J13" s="108"/>
      <c r="K13" s="108"/>
    </row>
  </sheetData>
  <mergeCells count="1">
    <mergeCell ref="A1:K1"/>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sqref="A1:H1"/>
    </sheetView>
  </sheetViews>
  <sheetFormatPr defaultColWidth="27.7109375" defaultRowHeight="15"/>
  <cols>
    <col min="2" max="2" width="20.28515625" customWidth="1"/>
    <col min="4" max="4" width="11.28515625" customWidth="1"/>
    <col min="5" max="5" width="18.85546875" customWidth="1"/>
    <col min="6" max="7" width="19.140625" customWidth="1"/>
    <col min="8" max="8" width="11.85546875" customWidth="1"/>
  </cols>
  <sheetData>
    <row r="1" spans="1:8" ht="31.5" customHeight="1" thickBot="1">
      <c r="A1" s="534" t="s">
        <v>75</v>
      </c>
      <c r="B1" s="535"/>
      <c r="C1" s="535"/>
      <c r="D1" s="535"/>
      <c r="E1" s="535"/>
      <c r="F1" s="535"/>
      <c r="G1" s="535"/>
      <c r="H1" s="536"/>
    </row>
    <row r="2" spans="1:8">
      <c r="A2" s="582" t="s">
        <v>76</v>
      </c>
      <c r="B2" s="583"/>
      <c r="C2" s="582" t="s">
        <v>77</v>
      </c>
      <c r="D2" s="583"/>
      <c r="E2" s="586" t="s">
        <v>78</v>
      </c>
      <c r="F2" s="587"/>
      <c r="G2" s="586" t="s">
        <v>79</v>
      </c>
      <c r="H2" s="587"/>
    </row>
    <row r="3" spans="1:8">
      <c r="A3" s="584"/>
      <c r="B3" s="585"/>
      <c r="C3" s="584"/>
      <c r="D3" s="585"/>
      <c r="E3" s="588"/>
      <c r="F3" s="575"/>
      <c r="G3" s="588"/>
      <c r="H3" s="575"/>
    </row>
    <row r="4" spans="1:8">
      <c r="A4" s="574" t="s">
        <v>73</v>
      </c>
      <c r="B4" s="574" t="s">
        <v>74</v>
      </c>
      <c r="C4" s="574" t="s">
        <v>73</v>
      </c>
      <c r="D4" s="574" t="s">
        <v>74</v>
      </c>
      <c r="E4" s="574" t="s">
        <v>73</v>
      </c>
      <c r="F4" s="574" t="s">
        <v>74</v>
      </c>
      <c r="G4" s="574" t="s">
        <v>73</v>
      </c>
      <c r="H4" s="574" t="s">
        <v>74</v>
      </c>
    </row>
    <row r="5" spans="1:8">
      <c r="A5" s="574"/>
      <c r="B5" s="574"/>
      <c r="C5" s="574"/>
      <c r="D5" s="574"/>
      <c r="E5" s="574"/>
      <c r="F5" s="574"/>
      <c r="G5" s="574"/>
      <c r="H5" s="574"/>
    </row>
    <row r="6" spans="1:8">
      <c r="A6" s="5"/>
      <c r="B6" s="5"/>
      <c r="C6" s="5"/>
      <c r="D6" s="5"/>
    </row>
    <row r="7" spans="1:8">
      <c r="A7" s="5"/>
      <c r="B7" s="5"/>
      <c r="C7" s="5"/>
      <c r="D7" s="5"/>
    </row>
    <row r="8" spans="1:8">
      <c r="A8" s="572"/>
      <c r="B8" s="572"/>
      <c r="C8" s="572"/>
      <c r="D8" s="572"/>
    </row>
    <row r="9" spans="1:8">
      <c r="A9" s="30"/>
      <c r="B9" s="36"/>
      <c r="C9" s="36"/>
      <c r="D9" s="23"/>
    </row>
    <row r="10" spans="1:8">
      <c r="A10" s="5"/>
      <c r="B10" s="5"/>
      <c r="C10" s="5"/>
      <c r="D10" s="5"/>
    </row>
    <row r="11" spans="1:8">
      <c r="A11" s="5"/>
      <c r="B11" s="5"/>
      <c r="C11" s="5"/>
      <c r="D11" s="5"/>
    </row>
    <row r="12" spans="1:8">
      <c r="A12" s="5"/>
      <c r="B12" s="5"/>
      <c r="C12" s="5"/>
      <c r="D12" s="5"/>
    </row>
    <row r="13" spans="1:8">
      <c r="A13" s="5"/>
      <c r="B13" s="5"/>
      <c r="C13" s="5"/>
      <c r="D13" s="5"/>
    </row>
    <row r="14" spans="1:8">
      <c r="A14" s="572"/>
      <c r="B14" s="572"/>
      <c r="C14" s="572"/>
      <c r="D14" s="572"/>
    </row>
    <row r="15" spans="1:8">
      <c r="A15" s="30"/>
      <c r="B15" s="36"/>
      <c r="C15" s="36"/>
      <c r="D15" s="23"/>
    </row>
    <row r="16" spans="1:8">
      <c r="A16" s="5"/>
      <c r="B16" s="5"/>
      <c r="C16" s="5"/>
      <c r="D16" s="5"/>
    </row>
    <row r="17" spans="1:4">
      <c r="A17" s="5"/>
      <c r="B17" s="5"/>
      <c r="C17" s="5"/>
      <c r="D17" s="5"/>
    </row>
    <row r="18" spans="1:4">
      <c r="A18" s="5"/>
      <c r="B18" s="5"/>
      <c r="C18" s="5"/>
      <c r="D18" s="5"/>
    </row>
    <row r="19" spans="1:4">
      <c r="A19" s="572"/>
      <c r="B19" s="572"/>
      <c r="C19" s="572"/>
      <c r="D19" s="572"/>
    </row>
    <row r="20" spans="1:4">
      <c r="A20" s="30"/>
      <c r="B20" s="36"/>
      <c r="C20" s="36"/>
      <c r="D20" s="23"/>
    </row>
    <row r="21" spans="1:4">
      <c r="A21" s="5"/>
      <c r="B21" s="5"/>
      <c r="C21" s="5"/>
      <c r="D21" s="5"/>
    </row>
    <row r="22" spans="1:4">
      <c r="A22" s="5"/>
      <c r="B22" s="5"/>
      <c r="C22" s="5"/>
      <c r="D22" s="5"/>
    </row>
    <row r="23" spans="1:4">
      <c r="A23" s="5"/>
      <c r="B23" s="5"/>
      <c r="C23" s="5"/>
      <c r="D23" s="5"/>
    </row>
    <row r="24" spans="1:4">
      <c r="A24" s="5"/>
      <c r="B24" s="5"/>
      <c r="C24" s="5"/>
      <c r="D24" s="5"/>
    </row>
    <row r="25" spans="1:4">
      <c r="A25" s="572"/>
      <c r="B25" s="572"/>
      <c r="C25" s="572"/>
      <c r="D25" s="572"/>
    </row>
    <row r="26" spans="1:4">
      <c r="A26" s="30"/>
      <c r="B26" s="36"/>
      <c r="C26" s="36"/>
      <c r="D26" s="37"/>
    </row>
    <row r="27" spans="1:4">
      <c r="A27" s="5"/>
      <c r="B27" s="5"/>
      <c r="C27" s="5"/>
      <c r="D27" s="5"/>
    </row>
    <row r="28" spans="1:4">
      <c r="A28" s="5"/>
      <c r="B28" s="5"/>
      <c r="C28" s="5"/>
      <c r="D28" s="5"/>
    </row>
    <row r="29" spans="1:4">
      <c r="A29" s="5"/>
      <c r="B29" s="5"/>
      <c r="C29" s="5"/>
      <c r="D29" s="5"/>
    </row>
    <row r="30" spans="1:4">
      <c r="A30" s="5"/>
      <c r="B30" s="5"/>
      <c r="C30" s="5"/>
      <c r="D30" s="5"/>
    </row>
  </sheetData>
  <mergeCells count="17">
    <mergeCell ref="E4:E5"/>
    <mergeCell ref="F4:F5"/>
    <mergeCell ref="G4:G5"/>
    <mergeCell ref="H4:H5"/>
    <mergeCell ref="A1:H1"/>
    <mergeCell ref="A2:B3"/>
    <mergeCell ref="C2:D3"/>
    <mergeCell ref="E2:F3"/>
    <mergeCell ref="G2:H3"/>
    <mergeCell ref="A8:D8"/>
    <mergeCell ref="A14:D14"/>
    <mergeCell ref="A19:D19"/>
    <mergeCell ref="A25:D25"/>
    <mergeCell ref="A4:A5"/>
    <mergeCell ref="B4:B5"/>
    <mergeCell ref="C4:C5"/>
    <mergeCell ref="D4:D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opLeftCell="A3" workbookViewId="0">
      <selection activeCell="B17" sqref="B17:K21"/>
    </sheetView>
  </sheetViews>
  <sheetFormatPr defaultColWidth="30.140625" defaultRowHeight="15"/>
  <cols>
    <col min="1" max="1" width="9.85546875" customWidth="1"/>
    <col min="2" max="2" width="12.42578125" customWidth="1"/>
    <col min="3" max="3" width="12.140625" customWidth="1"/>
    <col min="4" max="4" width="13" customWidth="1"/>
    <col min="5" max="6" width="30.140625" hidden="1" customWidth="1"/>
    <col min="7" max="7" width="30.140625" customWidth="1"/>
    <col min="8" max="8" width="12.140625" customWidth="1"/>
    <col min="9" max="9" width="11.28515625" customWidth="1"/>
    <col min="10" max="10" width="10.28515625" customWidth="1"/>
    <col min="11" max="11" width="24.5703125" customWidth="1"/>
  </cols>
  <sheetData>
    <row r="1" spans="1:12" ht="23.25" customHeight="1">
      <c r="A1" s="597" t="s">
        <v>80</v>
      </c>
      <c r="B1" s="598"/>
      <c r="C1" s="598"/>
      <c r="D1" s="598"/>
      <c r="E1" s="598"/>
      <c r="F1" s="598"/>
      <c r="G1" s="598"/>
      <c r="H1" s="598"/>
      <c r="I1" s="598"/>
      <c r="J1" s="598"/>
      <c r="K1" s="599"/>
    </row>
    <row r="2" spans="1:12" ht="30" customHeight="1">
      <c r="A2" s="597" t="s">
        <v>81</v>
      </c>
      <c r="B2" s="598"/>
      <c r="C2" s="598"/>
      <c r="D2" s="598"/>
      <c r="E2" s="598"/>
      <c r="F2" s="598"/>
      <c r="G2" s="598"/>
      <c r="H2" s="598"/>
      <c r="I2" s="598"/>
      <c r="J2" s="598"/>
      <c r="K2" s="599"/>
    </row>
    <row r="3" spans="1:12" s="39" customFormat="1" ht="29.25" customHeight="1">
      <c r="A3" s="600" t="s">
        <v>82</v>
      </c>
      <c r="B3" s="601"/>
      <c r="C3" s="601"/>
      <c r="D3" s="601"/>
      <c r="E3" s="601"/>
      <c r="F3" s="601"/>
      <c r="G3" s="601"/>
      <c r="H3" s="601"/>
      <c r="I3" s="601"/>
      <c r="J3" s="601"/>
      <c r="K3" s="602"/>
      <c r="L3" s="40"/>
    </row>
    <row r="4" spans="1:12" ht="47.25" customHeight="1">
      <c r="A4" s="41" t="s">
        <v>2</v>
      </c>
      <c r="B4" s="590" t="s">
        <v>83</v>
      </c>
      <c r="C4" s="591"/>
      <c r="D4" s="591"/>
      <c r="E4" s="591"/>
      <c r="F4" s="591"/>
      <c r="G4" s="592"/>
      <c r="H4" s="593" t="s">
        <v>3</v>
      </c>
      <c r="I4" s="594"/>
      <c r="J4" s="594"/>
      <c r="K4" s="595"/>
      <c r="L4" s="5"/>
    </row>
    <row r="5" spans="1:12" ht="15.75">
      <c r="A5" s="394"/>
      <c r="B5" s="394" t="s">
        <v>4</v>
      </c>
      <c r="C5" s="394" t="s">
        <v>5</v>
      </c>
      <c r="D5" s="394" t="s">
        <v>6</v>
      </c>
      <c r="E5" s="596" t="s">
        <v>84</v>
      </c>
      <c r="F5" s="596"/>
      <c r="G5" s="394" t="s">
        <v>84</v>
      </c>
      <c r="H5" s="394" t="s">
        <v>4</v>
      </c>
      <c r="I5" s="394" t="s">
        <v>5</v>
      </c>
      <c r="J5" s="394" t="s">
        <v>6</v>
      </c>
      <c r="K5" s="394" t="s">
        <v>84</v>
      </c>
      <c r="L5" s="5"/>
    </row>
    <row r="6" spans="1:12">
      <c r="A6" s="382" t="s">
        <v>443</v>
      </c>
      <c r="B6" s="382">
        <v>7.5</v>
      </c>
      <c r="C6" s="382">
        <v>3</v>
      </c>
      <c r="D6" s="382">
        <v>14.5</v>
      </c>
      <c r="E6" s="378"/>
      <c r="F6" s="378"/>
      <c r="G6" s="382" t="s">
        <v>2736</v>
      </c>
      <c r="H6" s="382">
        <v>8</v>
      </c>
      <c r="I6" s="382">
        <v>3</v>
      </c>
      <c r="J6" s="382">
        <v>20</v>
      </c>
      <c r="K6" s="382" t="s">
        <v>2736</v>
      </c>
      <c r="L6" s="5"/>
    </row>
    <row r="7" spans="1:12">
      <c r="A7" s="382" t="s">
        <v>444</v>
      </c>
      <c r="B7" s="382">
        <v>7.5</v>
      </c>
      <c r="C7" s="382">
        <v>3</v>
      </c>
      <c r="D7" s="382">
        <v>14.5</v>
      </c>
      <c r="E7" s="378"/>
      <c r="F7" s="378"/>
      <c r="G7" s="382" t="s">
        <v>2736</v>
      </c>
      <c r="H7" s="382">
        <v>8</v>
      </c>
      <c r="I7" s="382">
        <v>3</v>
      </c>
      <c r="J7" s="382">
        <v>19</v>
      </c>
      <c r="K7" s="382" t="s">
        <v>3910</v>
      </c>
    </row>
    <row r="8" spans="1:12">
      <c r="A8" s="382" t="s">
        <v>445</v>
      </c>
      <c r="B8" s="382">
        <v>7.5</v>
      </c>
      <c r="C8" s="382">
        <v>3</v>
      </c>
      <c r="D8" s="382">
        <v>14.5</v>
      </c>
      <c r="E8" s="378"/>
      <c r="F8" s="378"/>
      <c r="G8" s="382" t="s">
        <v>2736</v>
      </c>
      <c r="H8" s="382">
        <v>6</v>
      </c>
      <c r="I8" s="382">
        <v>2</v>
      </c>
      <c r="J8" s="382">
        <v>20</v>
      </c>
      <c r="K8" s="382" t="s">
        <v>2736</v>
      </c>
    </row>
    <row r="9" spans="1:12">
      <c r="A9" s="382" t="s">
        <v>446</v>
      </c>
      <c r="B9" s="382">
        <v>7.5</v>
      </c>
      <c r="C9" s="382">
        <v>3</v>
      </c>
      <c r="D9" s="382">
        <v>14.5</v>
      </c>
      <c r="E9" s="378"/>
      <c r="F9" s="378"/>
      <c r="G9" s="382" t="s">
        <v>2736</v>
      </c>
      <c r="H9" s="382">
        <v>7</v>
      </c>
      <c r="I9" s="382">
        <v>3</v>
      </c>
      <c r="J9" s="382">
        <v>19</v>
      </c>
      <c r="K9" s="382" t="s">
        <v>2736</v>
      </c>
    </row>
    <row r="10" spans="1:12">
      <c r="A10" s="382" t="s">
        <v>447</v>
      </c>
      <c r="B10" s="382">
        <v>7.5</v>
      </c>
      <c r="C10" s="382">
        <v>3</v>
      </c>
      <c r="D10" s="382">
        <v>14.5</v>
      </c>
      <c r="E10" s="378"/>
      <c r="F10" s="378"/>
      <c r="G10" s="382" t="s">
        <v>2736</v>
      </c>
      <c r="H10" s="382">
        <v>8</v>
      </c>
      <c r="I10" s="382">
        <v>4</v>
      </c>
      <c r="J10" s="382">
        <v>15</v>
      </c>
      <c r="K10" s="382" t="s">
        <v>2736</v>
      </c>
    </row>
    <row r="11" spans="1:12">
      <c r="A11" s="395"/>
      <c r="B11" s="395"/>
      <c r="C11" s="395"/>
      <c r="D11" s="395"/>
      <c r="E11" s="384"/>
      <c r="F11" s="384"/>
      <c r="G11" s="384"/>
      <c r="H11" s="384"/>
      <c r="I11" s="384"/>
      <c r="J11" s="384"/>
      <c r="K11" s="384"/>
    </row>
    <row r="12" spans="1:12">
      <c r="A12" s="395"/>
      <c r="B12" s="395"/>
      <c r="C12" s="395"/>
      <c r="D12" s="395"/>
      <c r="E12" s="384"/>
      <c r="F12" s="384"/>
      <c r="G12" s="384"/>
      <c r="H12" s="384"/>
      <c r="I12" s="384"/>
      <c r="J12" s="384"/>
      <c r="K12" s="384"/>
    </row>
    <row r="13" spans="1:12">
      <c r="A13" s="395"/>
      <c r="B13" s="395"/>
      <c r="C13" s="395"/>
      <c r="D13" s="395"/>
      <c r="E13" s="384"/>
      <c r="F13" s="384"/>
      <c r="G13" s="384"/>
      <c r="H13" s="384"/>
      <c r="I13" s="384"/>
      <c r="J13" s="384"/>
      <c r="K13" s="384"/>
    </row>
    <row r="14" spans="1:12">
      <c r="A14" s="589" t="s">
        <v>1393</v>
      </c>
      <c r="B14" s="589"/>
      <c r="C14" s="589"/>
      <c r="D14" s="589"/>
      <c r="E14" s="589"/>
      <c r="F14" s="589"/>
      <c r="G14" s="589"/>
      <c r="H14" s="589"/>
      <c r="I14" s="589"/>
      <c r="J14" s="589"/>
      <c r="K14" s="589"/>
    </row>
    <row r="15" spans="1:12" ht="15.75">
      <c r="A15" s="394" t="s">
        <v>2</v>
      </c>
      <c r="B15" s="590" t="s">
        <v>83</v>
      </c>
      <c r="C15" s="591"/>
      <c r="D15" s="591"/>
      <c r="E15" s="591"/>
      <c r="F15" s="591"/>
      <c r="G15" s="592"/>
      <c r="H15" s="593" t="s">
        <v>3</v>
      </c>
      <c r="I15" s="594"/>
      <c r="J15" s="594"/>
      <c r="K15" s="595"/>
    </row>
    <row r="16" spans="1:12" ht="15.75" customHeight="1">
      <c r="A16" s="394"/>
      <c r="B16" s="394" t="s">
        <v>4</v>
      </c>
      <c r="C16" s="394" t="s">
        <v>5</v>
      </c>
      <c r="D16" s="394" t="s">
        <v>6</v>
      </c>
      <c r="E16" s="596" t="s">
        <v>84</v>
      </c>
      <c r="F16" s="596"/>
      <c r="G16" s="394" t="s">
        <v>84</v>
      </c>
      <c r="H16" s="394" t="s">
        <v>4</v>
      </c>
      <c r="I16" s="394" t="s">
        <v>5</v>
      </c>
      <c r="J16" s="394" t="s">
        <v>6</v>
      </c>
      <c r="K16" s="394" t="s">
        <v>84</v>
      </c>
    </row>
    <row r="17" spans="1:11">
      <c r="A17" s="382" t="s">
        <v>443</v>
      </c>
      <c r="B17" s="382">
        <v>2.8</v>
      </c>
      <c r="C17" s="382">
        <v>1.1000000000000001</v>
      </c>
      <c r="D17" s="382">
        <v>5.5</v>
      </c>
      <c r="E17" s="378"/>
      <c r="F17" s="378"/>
      <c r="G17" s="382" t="s">
        <v>2736</v>
      </c>
      <c r="H17" s="382">
        <v>4</v>
      </c>
      <c r="I17" s="382">
        <v>2</v>
      </c>
      <c r="J17" s="382">
        <v>7</v>
      </c>
      <c r="K17" s="382" t="s">
        <v>2736</v>
      </c>
    </row>
    <row r="18" spans="1:11">
      <c r="A18" s="382" t="s">
        <v>444</v>
      </c>
      <c r="B18" s="382">
        <v>3.3</v>
      </c>
      <c r="C18" s="382">
        <v>1.3</v>
      </c>
      <c r="D18" s="382">
        <v>6</v>
      </c>
      <c r="E18" s="378"/>
      <c r="F18" s="378"/>
      <c r="G18" s="382" t="s">
        <v>2736</v>
      </c>
      <c r="H18" s="382">
        <v>3</v>
      </c>
      <c r="I18" s="382">
        <v>1</v>
      </c>
      <c r="J18" s="382">
        <v>8</v>
      </c>
      <c r="K18" s="382" t="s">
        <v>2736</v>
      </c>
    </row>
    <row r="19" spans="1:11">
      <c r="A19" s="382" t="s">
        <v>445</v>
      </c>
      <c r="B19" s="382">
        <v>2.8</v>
      </c>
      <c r="C19" s="382">
        <v>1.1000000000000001</v>
      </c>
      <c r="D19" s="382">
        <v>5.5</v>
      </c>
      <c r="E19" s="378"/>
      <c r="F19" s="378"/>
      <c r="G19" s="382" t="s">
        <v>2736</v>
      </c>
      <c r="H19" s="382">
        <v>2</v>
      </c>
      <c r="I19" s="382">
        <v>1</v>
      </c>
      <c r="J19" s="382">
        <v>7</v>
      </c>
      <c r="K19" s="382" t="s">
        <v>2736</v>
      </c>
    </row>
    <row r="20" spans="1:11">
      <c r="A20" s="382" t="s">
        <v>446</v>
      </c>
      <c r="B20" s="382">
        <v>3.3</v>
      </c>
      <c r="C20" s="382">
        <v>1.3</v>
      </c>
      <c r="D20" s="382">
        <v>6</v>
      </c>
      <c r="E20" s="378"/>
      <c r="F20" s="378"/>
      <c r="G20" s="382" t="s">
        <v>2736</v>
      </c>
      <c r="H20" s="382">
        <v>2</v>
      </c>
      <c r="I20" s="382">
        <v>0</v>
      </c>
      <c r="J20" s="382">
        <v>10</v>
      </c>
      <c r="K20" s="382" t="s">
        <v>2736</v>
      </c>
    </row>
    <row r="21" spans="1:11">
      <c r="A21" s="382" t="s">
        <v>447</v>
      </c>
      <c r="B21" s="382">
        <v>2.8</v>
      </c>
      <c r="C21" s="382">
        <v>1.1000000000000001</v>
      </c>
      <c r="D21" s="382">
        <v>5.5</v>
      </c>
      <c r="E21" s="378"/>
      <c r="F21" s="378"/>
      <c r="G21" s="382" t="s">
        <v>2736</v>
      </c>
      <c r="H21" s="382">
        <v>4</v>
      </c>
      <c r="I21" s="382">
        <v>0</v>
      </c>
      <c r="J21" s="382">
        <v>7</v>
      </c>
      <c r="K21" s="382" t="s">
        <v>2736</v>
      </c>
    </row>
  </sheetData>
  <mergeCells count="10">
    <mergeCell ref="A14:K14"/>
    <mergeCell ref="B15:G15"/>
    <mergeCell ref="H15:K15"/>
    <mergeCell ref="E16:F16"/>
    <mergeCell ref="A1:K1"/>
    <mergeCell ref="A2:K2"/>
    <mergeCell ref="A3:K3"/>
    <mergeCell ref="H4:K4"/>
    <mergeCell ref="E5:F5"/>
    <mergeCell ref="B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2</vt:i4>
      </vt:variant>
    </vt:vector>
  </HeadingPairs>
  <TitlesOfParts>
    <vt:vector size="76" baseType="lpstr">
      <vt:lpstr>Response sheet</vt:lpstr>
      <vt:lpstr>1.1.2</vt:lpstr>
      <vt:lpstr>1.2.1</vt:lpstr>
      <vt:lpstr>1.2.2</vt:lpstr>
      <vt:lpstr>1.3.2&amp;1.3.3</vt:lpstr>
      <vt:lpstr>1.3.4</vt:lpstr>
      <vt:lpstr>1.4.1</vt:lpstr>
      <vt:lpstr>1.4.2</vt:lpstr>
      <vt:lpstr>2.1.1</vt:lpstr>
      <vt:lpstr>2.1.2</vt:lpstr>
      <vt:lpstr>2.1.3</vt:lpstr>
      <vt:lpstr>2.2.1</vt:lpstr>
      <vt:lpstr>2.2.2</vt:lpstr>
      <vt:lpstr>2.3.2</vt:lpstr>
      <vt:lpstr>2.3.4</vt:lpstr>
      <vt:lpstr>2.4.1</vt:lpstr>
      <vt:lpstr>2.4.2</vt:lpstr>
      <vt:lpstr>2.4.3</vt:lpstr>
      <vt:lpstr>2.4.4</vt:lpstr>
      <vt:lpstr>2.4.5</vt:lpstr>
      <vt:lpstr>2.5.4</vt:lpstr>
      <vt:lpstr>2.6.2</vt:lpstr>
      <vt:lpstr>2.7.1</vt:lpstr>
      <vt:lpstr>3.1.1</vt:lpstr>
      <vt:lpstr>3.1.2</vt:lpstr>
      <vt:lpstr>3.1.4</vt:lpstr>
      <vt:lpstr>3.2.2</vt:lpstr>
      <vt:lpstr>3.3.1</vt:lpstr>
      <vt:lpstr>3.3.2</vt:lpstr>
      <vt:lpstr>3.3.3</vt:lpstr>
      <vt:lpstr>3.3.4</vt:lpstr>
      <vt:lpstr>merged alternate 3.4.1&amp;3.4.2</vt:lpstr>
      <vt:lpstr>3.5.1</vt:lpstr>
      <vt:lpstr>3.5.2</vt:lpstr>
      <vt:lpstr>4.1.4</vt:lpstr>
      <vt:lpstr>4.2.2</vt:lpstr>
      <vt:lpstr>4.2.3</vt:lpstr>
      <vt:lpstr>4.3.3</vt:lpstr>
      <vt:lpstr>4.3.4</vt:lpstr>
      <vt:lpstr>4.3.6</vt:lpstr>
      <vt:lpstr>4.4.1</vt:lpstr>
      <vt:lpstr>4.4.3</vt:lpstr>
      <vt:lpstr>4.5.1</vt:lpstr>
      <vt:lpstr>5.1.1</vt:lpstr>
      <vt:lpstr>5.1.2</vt:lpstr>
      <vt:lpstr>5.1.3</vt:lpstr>
      <vt:lpstr>5.1.5</vt:lpstr>
      <vt:lpstr>5.2.1</vt:lpstr>
      <vt:lpstr>5.2.2</vt:lpstr>
      <vt:lpstr>5.2.3</vt:lpstr>
      <vt:lpstr>5.3.1</vt:lpstr>
      <vt:lpstr>5.3.3</vt:lpstr>
      <vt:lpstr>6.2.2</vt:lpstr>
      <vt:lpstr>6.3.2</vt:lpstr>
      <vt:lpstr>6.3.3</vt:lpstr>
      <vt:lpstr>6.3.4</vt:lpstr>
      <vt:lpstr>6.4.3</vt:lpstr>
      <vt:lpstr>6.5.2</vt:lpstr>
      <vt:lpstr>6.5.3</vt:lpstr>
      <vt:lpstr>7.1.1</vt:lpstr>
      <vt:lpstr>7.13</vt:lpstr>
      <vt:lpstr>7.1.5</vt:lpstr>
      <vt:lpstr>7.1.6</vt:lpstr>
      <vt:lpstr>7.1.7</vt:lpstr>
      <vt:lpstr>7.1.9</vt:lpstr>
      <vt:lpstr>Extended-1.1</vt:lpstr>
      <vt:lpstr>Extended-1.2</vt:lpstr>
      <vt:lpstr>Extended-2.1</vt:lpstr>
      <vt:lpstr>Extended-2.2</vt:lpstr>
      <vt:lpstr>Extended-3.1</vt:lpstr>
      <vt:lpstr>Extended-3.2</vt:lpstr>
      <vt:lpstr>Extended-4.1</vt:lpstr>
      <vt:lpstr>Extended-4.2</vt:lpstr>
      <vt:lpstr>Part B 1</vt:lpstr>
      <vt:lpstr>'3.3.1'!_GoBack</vt:lpstr>
      <vt:lpstr>'4.4.3'!_Hlk526834499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2019-01-10T13:43:02Z</dcterms:modified>
</cp:coreProperties>
</file>